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75" windowWidth="10335" windowHeight="4815" activeTab="1"/>
  </bookViews>
  <sheets>
    <sheet name="доходы рб 9м.." sheetId="1" r:id="rId1"/>
    <sheet name="расх. рб 9м." sheetId="2" r:id="rId2"/>
  </sheets>
  <calcPr calcId="124519"/>
</workbook>
</file>

<file path=xl/calcChain.xml><?xml version="1.0" encoding="utf-8"?>
<calcChain xmlns="http://schemas.openxmlformats.org/spreadsheetml/2006/main">
  <c r="D25" i="1"/>
  <c r="C25"/>
  <c r="E28"/>
  <c r="G35" i="2"/>
  <c r="G30"/>
  <c r="G22"/>
  <c r="G18"/>
  <c r="G12"/>
  <c r="F39" i="1"/>
  <c r="F51"/>
  <c r="C29"/>
  <c r="F29"/>
  <c r="D29"/>
  <c r="F25"/>
  <c r="F16"/>
  <c r="F8"/>
  <c r="E29" l="1"/>
  <c r="E40"/>
  <c r="E37" i="2"/>
  <c r="G37"/>
  <c r="D37"/>
  <c r="E14"/>
  <c r="G14"/>
  <c r="D14"/>
  <c r="D39" i="1"/>
  <c r="C39"/>
  <c r="E47"/>
  <c r="D10"/>
  <c r="F25" i="2"/>
  <c r="F8"/>
  <c r="E35" i="1"/>
  <c r="E30"/>
  <c r="E31"/>
  <c r="E32"/>
  <c r="E33"/>
  <c r="F24"/>
  <c r="F23" s="1"/>
  <c r="D51"/>
  <c r="E51" s="1"/>
  <c r="C51"/>
  <c r="E53"/>
  <c r="E48"/>
  <c r="F37" i="2" l="1"/>
  <c r="E39" i="1"/>
  <c r="F14" i="2"/>
  <c r="C10" i="1"/>
  <c r="F10"/>
  <c r="G28" i="2" l="1"/>
  <c r="G4"/>
  <c r="F6" i="1"/>
  <c r="G40" i="2" l="1"/>
  <c r="F5" i="1"/>
  <c r="F4" s="1"/>
  <c r="F39" i="2" l="1"/>
  <c r="E18"/>
  <c r="D18"/>
  <c r="F21"/>
  <c r="D16" i="1"/>
  <c r="C8"/>
  <c r="E4" i="2" l="1"/>
  <c r="D4"/>
  <c r="E49" i="1"/>
  <c r="E46"/>
  <c r="E10"/>
  <c r="E14"/>
  <c r="D8"/>
  <c r="E8" s="1"/>
  <c r="D35" i="2" l="1"/>
  <c r="E35"/>
  <c r="E22"/>
  <c r="D22"/>
  <c r="E45" i="1"/>
  <c r="E27"/>
  <c r="F22" i="2" l="1"/>
  <c r="E15" i="1"/>
  <c r="F19" i="2" l="1"/>
  <c r="E43" i="1"/>
  <c r="E42"/>
  <c r="C16"/>
  <c r="E16" l="1"/>
  <c r="F18" i="2"/>
  <c r="E54" i="1"/>
  <c r="E9" l="1"/>
  <c r="E44" l="1"/>
  <c r="D6" l="1"/>
  <c r="D5" s="1"/>
  <c r="D4" l="1"/>
  <c r="D24"/>
  <c r="D23" l="1"/>
  <c r="D56" s="1"/>
  <c r="E52"/>
  <c r="E13"/>
  <c r="E7"/>
  <c r="E12"/>
  <c r="E17"/>
  <c r="E18"/>
  <c r="E19"/>
  <c r="E20"/>
  <c r="E21"/>
  <c r="E26"/>
  <c r="E38"/>
  <c r="E41"/>
  <c r="E50"/>
  <c r="C24" l="1"/>
  <c r="C6"/>
  <c r="F5" i="2"/>
  <c r="F6"/>
  <c r="F7"/>
  <c r="F9"/>
  <c r="F10"/>
  <c r="F11"/>
  <c r="F13"/>
  <c r="F15"/>
  <c r="F17"/>
  <c r="F20"/>
  <c r="F23"/>
  <c r="F24"/>
  <c r="F26"/>
  <c r="F27"/>
  <c r="F29"/>
  <c r="F31"/>
  <c r="F32"/>
  <c r="F33"/>
  <c r="F34"/>
  <c r="F36"/>
  <c r="F38"/>
  <c r="E30"/>
  <c r="E28"/>
  <c r="E12"/>
  <c r="D30"/>
  <c r="D28"/>
  <c r="D12"/>
  <c r="D40" l="1"/>
  <c r="E40"/>
  <c r="E41" s="1"/>
  <c r="C23" i="1"/>
  <c r="E23" s="1"/>
  <c r="E24"/>
  <c r="F35" i="2"/>
  <c r="E6" i="1"/>
  <c r="C5"/>
  <c r="F28" i="2"/>
  <c r="F12"/>
  <c r="E25" i="1"/>
  <c r="F30" i="2"/>
  <c r="F4"/>
  <c r="F40" l="1"/>
  <c r="C4" i="1"/>
  <c r="E5"/>
  <c r="E4" l="1"/>
  <c r="C56"/>
  <c r="D41" i="2" l="1"/>
  <c r="E56" i="1"/>
  <c r="F56" l="1"/>
  <c r="G41" i="2" s="1"/>
</calcChain>
</file>

<file path=xl/sharedStrings.xml><?xml version="1.0" encoding="utf-8"?>
<sst xmlns="http://schemas.openxmlformats.org/spreadsheetml/2006/main" count="228" uniqueCount="170">
  <si>
    <t>Уточ.план на год</t>
  </si>
  <si>
    <t>1 00 00000 00 0000 000</t>
  </si>
  <si>
    <t>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</si>
  <si>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</si>
  <si>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</si>
  <si>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</si>
  <si>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</si>
  <si>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</si>
  <si>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</si>
  <si>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</si>
  <si>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1 05 02000 01 1000 110</t>
  </si>
  <si>
    <t>Единый налог на вмененный доход для отдельных видов деятельности</t>
  </si>
  <si>
    <t>1 05 03011 01 1000 110</t>
  </si>
  <si>
    <t>Единый сельскохозяйственный налог</t>
  </si>
  <si>
    <t>1 08 00000 00 0000 000</t>
  </si>
  <si>
    <t>Государственная пошлина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</si>
  <si>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</si>
  <si>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</si>
  <si>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</si>
  <si>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 xml:space="preserve">1 12 00000 00 0000 000 </t>
  </si>
  <si>
    <t>Платежи за пользование природными ресурсами</t>
  </si>
  <si>
    <t xml:space="preserve">1 14 00000 00 0000 000 </t>
  </si>
  <si>
    <t>Доходы от продажи материальных и нематериальных запасов</t>
  </si>
  <si>
    <t>1 15 00000 00 0000 000</t>
  </si>
  <si>
    <t>Административные платежи и сборы</t>
  </si>
  <si>
    <t>1 16 00000 00 0000 000</t>
  </si>
  <si>
    <t>Штрафы, санкции  , возмещение ущерба</t>
  </si>
  <si>
    <t>2 02 00000 00 0000 151</t>
  </si>
  <si>
    <t>Дотации от других бюджетов бюджетной системы Российской Федерации</t>
  </si>
  <si>
    <t>Дотации на выравнивание бюджетной обеспеченности</t>
  </si>
  <si>
    <t xml:space="preserve">Субсидии бюджетам муниципальных образований </t>
  </si>
  <si>
    <t>Прочие субсидии</t>
  </si>
  <si>
    <t>Субвенции от других бюджетов бюджетной системы Российской Федерации</t>
  </si>
  <si>
    <t>Субвенции на осуществление первичного воинского учета</t>
  </si>
  <si>
    <t>Субвенции на ежемесячное денежное вознаграждение за классное руководство</t>
  </si>
  <si>
    <t>Субвенции на выполнение передаваемых полномочий</t>
  </si>
  <si>
    <t>Субвенции на содержание ребенка в семье опекуна и приемной семье, а также на оплату труда приемному родителю</t>
  </si>
  <si>
    <t>Субвенции на компенсацию части родительской платы за содержание ребенка в дошкольных учреждениях</t>
  </si>
  <si>
    <t>Прочие субвенции</t>
  </si>
  <si>
    <t>Иные межбюджетные трансферты</t>
  </si>
  <si>
    <t>Всего доходов</t>
  </si>
  <si>
    <t>Наименование</t>
  </si>
  <si>
    <t>РЗ</t>
  </si>
  <si>
    <t>ПР</t>
  </si>
  <si>
    <t>% испол. к год. назнач.</t>
  </si>
  <si>
    <t xml:space="preserve">Общегосударственные вопросы </t>
  </si>
  <si>
    <t>01</t>
  </si>
  <si>
    <t>Функционирование высшего должностного лица органов местного самоуправления</t>
  </si>
  <si>
    <t>02</t>
  </si>
  <si>
    <t>Функционирование законодательных (представительных) органов местного самоуправления</t>
  </si>
  <si>
    <t>03</t>
  </si>
  <si>
    <t>Функционирование местных администраций</t>
  </si>
  <si>
    <t>04</t>
  </si>
  <si>
    <t>Обеспечение деятельности финансовых, налоговых и таможенных органов и органов финансового контроля</t>
  </si>
  <si>
    <t>06</t>
  </si>
  <si>
    <t>Резервные фонды</t>
  </si>
  <si>
    <t>12</t>
  </si>
  <si>
    <t>Другие общегосударственные вопросы</t>
  </si>
  <si>
    <t>14</t>
  </si>
  <si>
    <t>Национальная экономика</t>
  </si>
  <si>
    <t>05</t>
  </si>
  <si>
    <t>Транспорт</t>
  </si>
  <si>
    <t>08</t>
  </si>
  <si>
    <t>Другие вопросы в национальной экономики</t>
  </si>
  <si>
    <t>Жилищно-коммунальное хозяйство</t>
  </si>
  <si>
    <t>Коммунальное хозяйство</t>
  </si>
  <si>
    <t>Образование</t>
  </si>
  <si>
    <t>07</t>
  </si>
  <si>
    <t xml:space="preserve"> 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</si>
  <si>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</si>
  <si>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</si>
  <si>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</si>
  <si>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09</t>
  </si>
  <si>
    <t>Культура</t>
  </si>
  <si>
    <t xml:space="preserve"> Физическая культура  и спорт </t>
  </si>
  <si>
    <t>Социальная политика</t>
  </si>
  <si>
    <t>10</t>
  </si>
  <si>
    <t>Пенсионное обеспечение</t>
  </si>
  <si>
    <t>Социальное обеспечение населения</t>
  </si>
  <si>
    <t>Охрана семьи и детства</t>
  </si>
  <si>
    <t xml:space="preserve">Другие вопросы в области социальной политики </t>
  </si>
  <si>
    <t>Межбюджетные трансферты</t>
  </si>
  <si>
    <t>11</t>
  </si>
  <si>
    <t>Дотации бюджетам поселений</t>
  </si>
  <si>
    <t>Всего расходов</t>
  </si>
  <si>
    <t>Дефицит бюджета</t>
  </si>
  <si>
    <t>Начальник финансового отдела                             Р.И.Бельчук</t>
  </si>
  <si>
    <t>13</t>
  </si>
  <si>
    <t>Национальная оборона</t>
  </si>
  <si>
    <t>Мобилизационная и войсковая подготовка</t>
  </si>
  <si>
    <t>Культура, кинематография</t>
  </si>
  <si>
    <t>00</t>
  </si>
  <si>
    <t>Массовый спорт</t>
  </si>
  <si>
    <t>Жилищное хозяйство</t>
  </si>
  <si>
    <t>Дорожное хозяйство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</si>
  <si>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</si>
  <si>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</si>
  <si>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Безмозмездные поступления от других бюджетов бюджетной системы</t>
  </si>
  <si>
    <t>2 00 00000 00 0000 151</t>
  </si>
  <si>
    <t xml:space="preserve">Безмозмездные поступления </t>
  </si>
  <si>
    <t>Уточнен. план на год</t>
  </si>
  <si>
    <t>Дотации на поддержку мер по обеспечению сбалансированности бюджетов</t>
  </si>
  <si>
    <t>1 03 00000 00 0000 000</t>
  </si>
  <si>
    <t>Налоги на товары (работы, услуги), реалиализуемые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</si>
  <si>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</si>
  <si>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1 03 02000 01 0000 110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</si>
  <si>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</si>
  <si>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</si>
  <si>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1 05 04000 02 1000 110</t>
  </si>
  <si>
    <t>Налог, взимаемый в связи с применением патентной системы налогообложения</t>
  </si>
  <si>
    <t>2 02 10000 00 0000 151</t>
  </si>
  <si>
    <t>2 02 15001 00 0000 151</t>
  </si>
  <si>
    <t>2 02 20000 00 0000 151</t>
  </si>
  <si>
    <t>2 02 29999 00 0000 151</t>
  </si>
  <si>
    <t>2 02 30000 00 0000 151</t>
  </si>
  <si>
    <t>2 02 30021 00 0000 151</t>
  </si>
  <si>
    <t>2 02 30024 00 0000 151</t>
  </si>
  <si>
    <t>2 02 30027 00 0000 151</t>
  </si>
  <si>
    <t>2 02 30029 00 0000 151</t>
  </si>
  <si>
    <t>2 02 35082 00 0000 151</t>
  </si>
  <si>
    <t>2 02 35118 00 0000 151</t>
  </si>
  <si>
    <t>2 02 39999 00 0000 151</t>
  </si>
  <si>
    <t>2 02 40014 00 0000 151</t>
  </si>
  <si>
    <t>2 02 49999 00 0000 151</t>
  </si>
  <si>
    <t>Дополнительное образование</t>
  </si>
  <si>
    <t xml:space="preserve">% испол.к год.  назнач. </t>
  </si>
  <si>
    <t>2 02 15002 00 0000 151</t>
  </si>
  <si>
    <t>2 02 40000 00 0000 151</t>
  </si>
  <si>
    <t>2 02 20216 00 0000 151</t>
  </si>
  <si>
    <t>Субсидии бюджетам на осуществление дорожной деятельности в отношении автомобильных дорог общего пользования</t>
  </si>
  <si>
    <t>Судебная система</t>
  </si>
  <si>
    <t>2 02 35120 00 0000 151</t>
  </si>
  <si>
    <t xml:space="preserve">Субвенции бюджетам муниципальных образований на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</si>
  <si>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</si>
  <si>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Благоустройство</t>
  </si>
  <si>
    <t>1 17 00000 00 0000 000</t>
  </si>
  <si>
    <t>Прочие неналоговые доходы</t>
  </si>
  <si>
    <t>Иные дотации</t>
  </si>
  <si>
    <t>2 02 25497 00 0000 151</t>
  </si>
  <si>
    <t>Субсидии бюджетам на реализацию мероприятий по обеспечению жильем молодых семей</t>
  </si>
  <si>
    <t>2 02 25097 00 0000 151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</si>
  <si>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</si>
  <si>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2 02 252299 00 0000 151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</si>
  <si>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"Увековечивание памяти  погибших при защите Отечества на 2019-2024 годы"</t>
  </si>
  <si>
    <t>2 02 25299 00 0000 151</t>
  </si>
  <si>
    <t>2 02 45303 00 0000 151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</si>
  <si>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</si>
  <si>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Межбюджетные трансферты  бюджетам 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</si>
  <si>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Налог, взимаемый в связи с применением упрощенной системы налогообложения </t>
  </si>
  <si>
    <t>1 05 01000 01 1000 110</t>
  </si>
  <si>
    <t>Субвенции бюджетам на осуществление полномочий по обеспечению жильемотдельных категорий граждан, установленных Федеральным законом от 12 января 1995 года №5-ФЗ "О ветеранах"</t>
  </si>
  <si>
    <t xml:space="preserve"> </t>
  </si>
  <si>
    <t>2 02 35135 00 0000 151</t>
  </si>
  <si>
    <t>2 02 35134 00 0000 151</t>
  </si>
  <si>
    <t>2 02 35469 00 0000 151</t>
  </si>
  <si>
    <t>Субвенции напроведение Всероссийской переписи населения</t>
  </si>
  <si>
    <t>2 02 25519 00 0000 151</t>
  </si>
  <si>
    <t>Субсидии бюджетам на поддержку отрасли культуры</t>
  </si>
  <si>
    <t>Исполнение бюджетных ассигнований на 1.10.2021 г. по расходам  районного бюджета</t>
  </si>
  <si>
    <t>Исполнено на 1.10.2021г.</t>
  </si>
  <si>
    <t>Исполнено на 1.10.2020г.</t>
  </si>
  <si>
    <t>Исполнение районного бюджета по доходам на 1.10.2021 года</t>
  </si>
  <si>
    <t>Исполнено на 1.10.2021г</t>
  </si>
  <si>
    <t>Исполне  но на 1.10.2020г.</t>
  </si>
  <si>
    <t>2 02 25491 00 0000 151</t>
  </si>
  <si>
    <t>Субсидии бюджетам на создание в образовательных организациях различных типов для реализации дополнительных общеразвивающих программ всех направлений</t>
  </si>
  <si>
    <t>2 02 25576 00 0000 151</t>
  </si>
  <si>
    <t>Субсидии бюджетам на обеспечение комплексного  развития сельских территорий</t>
  </si>
  <si>
    <t>2 02 19999 00 0000 151</t>
  </si>
  <si>
    <t>Прочие дотации</t>
  </si>
</sst>
</file>

<file path=xl/styles.xml><?xml version="1.0" encoding="utf-8"?>
<styleSheet xmlns="http://schemas.openxmlformats.org/spreadsheetml/2006/main">
  <numFmts count="1">
    <numFmt numFmtId="164" formatCode="0.0"/>
  </numFmts>
  <fonts count="3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5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52">
    <xf numFmtId="0" fontId="0" fillId="0" borderId="0" xfId="0"/>
    <xf numFmtId="0" fontId="1" fillId="0" borderId="0" xfId="0" applyFont="1"/>
    <xf numFmtId="0" fontId="0" fillId="0" borderId="0" xfId="0" applyFont="1"/>
    <xf numFmtId="0" fontId="22" fillId="0" borderId="10" xfId="1" applyFont="1" applyBorder="1"/>
    <xf numFmtId="0" fontId="22" fillId="0" borderId="10" xfId="1" applyFont="1" applyBorder="1" applyAlignment="1">
      <alignment horizontal="center" vertical="center" wrapText="1"/>
    </xf>
    <xf numFmtId="0" fontId="22" fillId="0" borderId="10" xfId="1" applyFont="1" applyBorder="1" applyAlignment="1">
      <alignment vertical="center"/>
    </xf>
    <xf numFmtId="0" fontId="22" fillId="0" borderId="10" xfId="1" applyFont="1" applyBorder="1" applyAlignment="1">
      <alignment horizontal="center"/>
    </xf>
    <xf numFmtId="164" fontId="22" fillId="0" borderId="10" xfId="1" applyNumberFormat="1" applyFont="1" applyBorder="1"/>
    <xf numFmtId="0" fontId="22" fillId="0" borderId="10" xfId="1" applyFont="1" applyBorder="1" applyAlignment="1">
      <alignment horizontal="center" vertical="center"/>
    </xf>
    <xf numFmtId="0" fontId="21" fillId="0" borderId="10" xfId="1" applyFont="1" applyBorder="1" applyAlignment="1">
      <alignment vertical="center"/>
    </xf>
    <xf numFmtId="0" fontId="21" fillId="0" borderId="10" xfId="1" applyFont="1" applyBorder="1" applyAlignment="1">
      <alignment horizontal="center" vertical="center"/>
    </xf>
    <xf numFmtId="0" fontId="21" fillId="0" borderId="10" xfId="1" applyFont="1" applyBorder="1"/>
    <xf numFmtId="0" fontId="21" fillId="0" borderId="10" xfId="1" applyFont="1" applyBorder="1" applyAlignment="1">
      <alignment horizontal="center" vertical="center" wrapText="1"/>
    </xf>
    <xf numFmtId="0" fontId="20" fillId="0" borderId="10" xfId="1" applyFont="1" applyBorder="1" applyAlignment="1">
      <alignment vertical="center"/>
    </xf>
    <xf numFmtId="0" fontId="20" fillId="0" borderId="10" xfId="1" applyFont="1" applyBorder="1" applyAlignment="1">
      <alignment horizontal="center" vertical="center" wrapText="1"/>
    </xf>
    <xf numFmtId="0" fontId="20" fillId="0" borderId="10" xfId="1" applyFont="1" applyBorder="1"/>
    <xf numFmtId="0" fontId="23" fillId="0" borderId="0" xfId="0" applyFont="1"/>
    <xf numFmtId="0" fontId="22" fillId="0" borderId="10" xfId="43" applyFont="1" applyBorder="1" applyAlignment="1">
      <alignment horizontal="center" vertical="center" wrapText="1"/>
    </xf>
    <xf numFmtId="49" fontId="22" fillId="0" borderId="10" xfId="43" applyNumberFormat="1" applyFont="1" applyBorder="1" applyAlignment="1">
      <alignment horizontal="center" vertical="center" wrapText="1"/>
    </xf>
    <xf numFmtId="49" fontId="21" fillId="0" borderId="10" xfId="43" applyNumberFormat="1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top" wrapText="1"/>
    </xf>
    <xf numFmtId="0" fontId="22" fillId="0" borderId="10" xfId="1" applyFont="1" applyBorder="1" applyAlignment="1">
      <alignment horizontal="center" vertical="distributed"/>
    </xf>
    <xf numFmtId="0" fontId="24" fillId="0" borderId="15" xfId="0" applyFont="1" applyBorder="1" applyAlignment="1">
      <alignment horizontal="center" vertical="top" wrapText="1"/>
    </xf>
    <xf numFmtId="0" fontId="21" fillId="0" borderId="10" xfId="43" applyFont="1" applyBorder="1" applyAlignment="1">
      <alignment horizontal="center" vertical="center" wrapText="1"/>
    </xf>
    <xf numFmtId="0" fontId="24" fillId="0" borderId="15" xfId="0" applyFont="1" applyBorder="1" applyAlignment="1">
      <alignment horizontal="right" wrapText="1"/>
    </xf>
    <xf numFmtId="0" fontId="21" fillId="0" borderId="10" xfId="43" applyFont="1" applyBorder="1" applyAlignment="1">
      <alignment horizontal="center" wrapText="1"/>
    </xf>
    <xf numFmtId="0" fontId="21" fillId="0" borderId="10" xfId="43" applyFont="1" applyBorder="1" applyAlignment="1">
      <alignment horizontal="center" vertical="justify"/>
    </xf>
    <xf numFmtId="0" fontId="21" fillId="0" borderId="10" xfId="43" applyFont="1" applyBorder="1" applyAlignment="1">
      <alignment horizontal="justify" vertical="justify"/>
    </xf>
    <xf numFmtId="0" fontId="24" fillId="0" borderId="0" xfId="0" applyFont="1"/>
    <xf numFmtId="0" fontId="25" fillId="0" borderId="0" xfId="0" applyFont="1"/>
    <xf numFmtId="0" fontId="26" fillId="0" borderId="10" xfId="43" applyFont="1" applyBorder="1"/>
    <xf numFmtId="164" fontId="26" fillId="0" borderId="10" xfId="43" applyNumberFormat="1" applyFont="1" applyBorder="1" applyAlignment="1">
      <alignment horizontal="center" vertical="center"/>
    </xf>
    <xf numFmtId="0" fontId="27" fillId="0" borderId="10" xfId="43" applyFont="1" applyBorder="1" applyAlignment="1">
      <alignment vertical="center"/>
    </xf>
    <xf numFmtId="0" fontId="26" fillId="0" borderId="10" xfId="43" applyFont="1" applyBorder="1" applyAlignment="1">
      <alignment vertical="center"/>
    </xf>
    <xf numFmtId="0" fontId="27" fillId="0" borderId="10" xfId="43" applyFont="1" applyBorder="1"/>
    <xf numFmtId="0" fontId="24" fillId="0" borderId="14" xfId="0" applyFont="1" applyBorder="1" applyAlignment="1">
      <alignment horizontal="left" vertical="top" wrapText="1"/>
    </xf>
    <xf numFmtId="164" fontId="27" fillId="0" borderId="10" xfId="43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distributed"/>
    </xf>
    <xf numFmtId="0" fontId="24" fillId="0" borderId="13" xfId="0" applyFont="1" applyBorder="1" applyAlignment="1">
      <alignment horizontal="right" wrapText="1"/>
    </xf>
    <xf numFmtId="0" fontId="21" fillId="0" borderId="10" xfId="1" applyFont="1" applyBorder="1" applyAlignment="1">
      <alignment horizontal="center" vertical="distributed"/>
    </xf>
    <xf numFmtId="0" fontId="24" fillId="0" borderId="13" xfId="0" applyFont="1" applyBorder="1" applyAlignment="1">
      <alignment horizontal="right" vertical="distributed" wrapText="1"/>
    </xf>
    <xf numFmtId="164" fontId="21" fillId="0" borderId="10" xfId="1" applyNumberFormat="1" applyFont="1" applyBorder="1" applyAlignment="1">
      <alignment horizontal="right"/>
    </xf>
    <xf numFmtId="0" fontId="29" fillId="0" borderId="16" xfId="0" applyFont="1" applyBorder="1" applyAlignment="1">
      <alignment horizontal="right" wrapText="1"/>
    </xf>
    <xf numFmtId="0" fontId="21" fillId="0" borderId="12" xfId="1" applyFont="1" applyBorder="1" applyAlignment="1">
      <alignment horizontal="center" vertical="justify"/>
    </xf>
    <xf numFmtId="0" fontId="21" fillId="0" borderId="13" xfId="1" applyFont="1" applyBorder="1" applyAlignment="1">
      <alignment horizontal="center" vertical="justify"/>
    </xf>
    <xf numFmtId="0" fontId="28" fillId="0" borderId="11" xfId="1" applyFont="1" applyBorder="1" applyAlignment="1">
      <alignment horizontal="center" vertical="center"/>
    </xf>
    <xf numFmtId="0" fontId="28" fillId="0" borderId="0" xfId="1" applyFont="1" applyBorder="1" applyAlignment="1">
      <alignment horizontal="center" vertical="center"/>
    </xf>
    <xf numFmtId="0" fontId="21" fillId="0" borderId="12" xfId="1" applyFont="1" applyBorder="1" applyAlignment="1">
      <alignment horizontal="center"/>
    </xf>
    <xf numFmtId="0" fontId="21" fillId="0" borderId="13" xfId="1" applyFont="1" applyBorder="1" applyAlignment="1">
      <alignment horizontal="center"/>
    </xf>
    <xf numFmtId="0" fontId="21" fillId="0" borderId="10" xfId="1" applyFont="1" applyBorder="1" applyAlignment="1">
      <alignment horizontal="center" vertical="justify"/>
    </xf>
    <xf numFmtId="0" fontId="22" fillId="0" borderId="0" xfId="43" applyFont="1" applyAlignment="1">
      <alignment horizontal="center" vertical="justify"/>
    </xf>
    <xf numFmtId="0" fontId="21" fillId="0" borderId="0" xfId="43" applyFont="1" applyAlignment="1">
      <alignment horizontal="center"/>
    </xf>
  </cellXfs>
  <cellStyles count="85">
    <cellStyle name="20% - Акцент1 2" xfId="2"/>
    <cellStyle name="20% - Акцент1 3" xfId="44"/>
    <cellStyle name="20% - Акцент2 2" xfId="3"/>
    <cellStyle name="20% - Акцент2 3" xfId="45"/>
    <cellStyle name="20% - Акцент3 2" xfId="4"/>
    <cellStyle name="20% - Акцент3 3" xfId="46"/>
    <cellStyle name="20% - Акцент4 2" xfId="5"/>
    <cellStyle name="20% - Акцент4 3" xfId="47"/>
    <cellStyle name="20% - Акцент5 2" xfId="6"/>
    <cellStyle name="20% - Акцент5 3" xfId="48"/>
    <cellStyle name="20% - Акцент6 2" xfId="7"/>
    <cellStyle name="20% - Акцент6 3" xfId="49"/>
    <cellStyle name="40% - Акцент1 2" xfId="8"/>
    <cellStyle name="40% - Акцент1 3" xfId="50"/>
    <cellStyle name="40% - Акцент2 2" xfId="9"/>
    <cellStyle name="40% - Акцент2 3" xfId="51"/>
    <cellStyle name="40% - Акцент3 2" xfId="10"/>
    <cellStyle name="40% - Акцент3 3" xfId="52"/>
    <cellStyle name="40% - Акцент4 2" xfId="11"/>
    <cellStyle name="40% - Акцент4 3" xfId="53"/>
    <cellStyle name="40% - Акцент5 2" xfId="12"/>
    <cellStyle name="40% - Акцент5 3" xfId="54"/>
    <cellStyle name="40% - Акцент6 2" xfId="13"/>
    <cellStyle name="40% - Акцент6 3" xfId="55"/>
    <cellStyle name="60% - Акцент1 2" xfId="14"/>
    <cellStyle name="60% - Акцент1 3" xfId="56"/>
    <cellStyle name="60% - Акцент2 2" xfId="15"/>
    <cellStyle name="60% - Акцент2 3" xfId="57"/>
    <cellStyle name="60% - Акцент3 2" xfId="16"/>
    <cellStyle name="60% - Акцент3 3" xfId="58"/>
    <cellStyle name="60% - Акцент4 2" xfId="17"/>
    <cellStyle name="60% - Акцент4 3" xfId="59"/>
    <cellStyle name="60% - Акцент5 2" xfId="18"/>
    <cellStyle name="60% - Акцент5 3" xfId="60"/>
    <cellStyle name="60% - Акцент6 2" xfId="19"/>
    <cellStyle name="60% - Акцент6 3" xfId="61"/>
    <cellStyle name="Акцент1 2" xfId="20"/>
    <cellStyle name="Акцент1 3" xfId="62"/>
    <cellStyle name="Акцент2 2" xfId="21"/>
    <cellStyle name="Акцент2 3" xfId="63"/>
    <cellStyle name="Акцент3 2" xfId="22"/>
    <cellStyle name="Акцент3 3" xfId="64"/>
    <cellStyle name="Акцент4 2" xfId="23"/>
    <cellStyle name="Акцент4 3" xfId="65"/>
    <cellStyle name="Акцент5 2" xfId="24"/>
    <cellStyle name="Акцент5 3" xfId="66"/>
    <cellStyle name="Акцент6 2" xfId="25"/>
    <cellStyle name="Акцент6 3" xfId="67"/>
    <cellStyle name="Ввод  2" xfId="26"/>
    <cellStyle name="Ввод  3" xfId="68"/>
    <cellStyle name="Вывод 2" xfId="27"/>
    <cellStyle name="Вывод 3" xfId="69"/>
    <cellStyle name="Вычисление 2" xfId="28"/>
    <cellStyle name="Вычисление 3" xfId="70"/>
    <cellStyle name="Заголовок 1 2" xfId="29"/>
    <cellStyle name="Заголовок 1 3" xfId="71"/>
    <cellStyle name="Заголовок 2 2" xfId="30"/>
    <cellStyle name="Заголовок 2 3" xfId="72"/>
    <cellStyle name="Заголовок 3 2" xfId="31"/>
    <cellStyle name="Заголовок 3 3" xfId="73"/>
    <cellStyle name="Заголовок 4 2" xfId="32"/>
    <cellStyle name="Заголовок 4 3" xfId="74"/>
    <cellStyle name="Итог 2" xfId="33"/>
    <cellStyle name="Итог 3" xfId="75"/>
    <cellStyle name="Контрольная ячейка 2" xfId="34"/>
    <cellStyle name="Контрольная ячейка 3" xfId="76"/>
    <cellStyle name="Название 2" xfId="35"/>
    <cellStyle name="Название 3" xfId="77"/>
    <cellStyle name="Нейтральный 2" xfId="36"/>
    <cellStyle name="Нейтральный 3" xfId="78"/>
    <cellStyle name="Обычный" xfId="0" builtinId="0"/>
    <cellStyle name="Обычный 2" xfId="1"/>
    <cellStyle name="Обычный 3" xfId="43"/>
    <cellStyle name="Плохой 2" xfId="37"/>
    <cellStyle name="Плохой 3" xfId="79"/>
    <cellStyle name="Пояснение 2" xfId="38"/>
    <cellStyle name="Пояснение 3" xfId="80"/>
    <cellStyle name="Примечание 2" xfId="39"/>
    <cellStyle name="Примечание 3" xfId="81"/>
    <cellStyle name="Связанная ячейка 2" xfId="40"/>
    <cellStyle name="Связанная ячейка 3" xfId="82"/>
    <cellStyle name="Текст предупреждения 2" xfId="41"/>
    <cellStyle name="Текст предупреждения 3" xfId="83"/>
    <cellStyle name="Хороший 2" xfId="42"/>
    <cellStyle name="Хороший 3" xfId="8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56"/>
  <sheetViews>
    <sheetView workbookViewId="0">
      <selection activeCell="D55" sqref="D55"/>
    </sheetView>
  </sheetViews>
  <sheetFormatPr defaultRowHeight="15"/>
  <cols>
    <col min="1" max="1" width="19.7109375" customWidth="1"/>
    <col min="2" max="2" width="33.7109375" customWidth="1"/>
    <col min="3" max="3" width="10.28515625" customWidth="1"/>
    <col min="4" max="4" width="10.85546875" customWidth="1"/>
    <col min="5" max="5" width="7.85546875" customWidth="1"/>
    <col min="6" max="6" width="9" customWidth="1"/>
  </cols>
  <sheetData>
    <row r="1" spans="1:6" ht="15.75">
      <c r="A1" s="45" t="s">
        <v>161</v>
      </c>
      <c r="B1" s="45"/>
      <c r="C1" s="45"/>
      <c r="D1" s="45"/>
      <c r="E1" s="46"/>
      <c r="F1" s="29"/>
    </row>
    <row r="2" spans="1:6" ht="15" customHeight="1">
      <c r="A2" s="47"/>
      <c r="B2" s="47"/>
      <c r="C2" s="43" t="s">
        <v>0</v>
      </c>
      <c r="D2" s="43" t="s">
        <v>162</v>
      </c>
      <c r="E2" s="49" t="s">
        <v>125</v>
      </c>
      <c r="F2" s="43" t="s">
        <v>163</v>
      </c>
    </row>
    <row r="3" spans="1:6" ht="36" customHeight="1">
      <c r="A3" s="48"/>
      <c r="B3" s="48"/>
      <c r="C3" s="44"/>
      <c r="D3" s="44"/>
      <c r="E3" s="49"/>
      <c r="F3" s="44"/>
    </row>
    <row r="4" spans="1:6">
      <c r="A4" s="5" t="s">
        <v>1</v>
      </c>
      <c r="B4" s="6" t="s">
        <v>2</v>
      </c>
      <c r="C4" s="3">
        <f>C5+C16</f>
        <v>161451</v>
      </c>
      <c r="D4" s="3">
        <f>D5+D16</f>
        <v>142809.80000000002</v>
      </c>
      <c r="E4" s="7">
        <f t="shared" ref="E4:E56" si="0">D4/C4*100</f>
        <v>88.453958166874173</v>
      </c>
      <c r="F4" s="3">
        <f>F5+F16</f>
        <v>80596.100000000006</v>
      </c>
    </row>
    <row r="5" spans="1:6">
      <c r="A5" s="5"/>
      <c r="B5" s="6" t="s">
        <v>3</v>
      </c>
      <c r="C5" s="3">
        <f>C6+C10+C15+C8</f>
        <v>76440</v>
      </c>
      <c r="D5" s="3">
        <f>D6+D10+D15+D8</f>
        <v>64128.4</v>
      </c>
      <c r="E5" s="7">
        <f t="shared" si="0"/>
        <v>83.893772893772905</v>
      </c>
      <c r="F5" s="3">
        <f>F6+F10+F15+F8</f>
        <v>50172.3</v>
      </c>
    </row>
    <row r="6" spans="1:6">
      <c r="A6" s="5" t="s">
        <v>4</v>
      </c>
      <c r="B6" s="8" t="s">
        <v>5</v>
      </c>
      <c r="C6" s="3">
        <f>C7</f>
        <v>57593</v>
      </c>
      <c r="D6" s="3">
        <f t="shared" ref="D6:F6" si="1">D7</f>
        <v>46564.1</v>
      </c>
      <c r="E6" s="7">
        <f t="shared" si="0"/>
        <v>80.850276943378532</v>
      </c>
      <c r="F6" s="3">
        <f t="shared" si="1"/>
        <v>42270.6</v>
      </c>
    </row>
    <row r="7" spans="1:6">
      <c r="A7" s="9" t="s">
        <v>6</v>
      </c>
      <c r="B7" s="10" t="s">
        <v>7</v>
      </c>
      <c r="C7" s="11">
        <v>57593</v>
      </c>
      <c r="D7" s="11">
        <v>46564.1</v>
      </c>
      <c r="E7" s="7">
        <f t="shared" si="0"/>
        <v>80.850276943378532</v>
      </c>
      <c r="F7" s="11">
        <v>42270.6</v>
      </c>
    </row>
    <row r="8" spans="1:6" ht="39" thickBot="1">
      <c r="A8" s="5" t="s">
        <v>102</v>
      </c>
      <c r="B8" s="21" t="s">
        <v>103</v>
      </c>
      <c r="C8" s="3">
        <f>C9</f>
        <v>5395.7</v>
      </c>
      <c r="D8" s="3">
        <f t="shared" ref="D8" si="2">D9</f>
        <v>4001.1</v>
      </c>
      <c r="E8" s="7">
        <f t="shared" si="0"/>
        <v>74.153492595956038</v>
      </c>
      <c r="F8" s="11">
        <f t="shared" ref="F8" si="3">F9</f>
        <v>3646.8</v>
      </c>
    </row>
    <row r="9" spans="1:6" ht="39" thickBot="1">
      <c r="A9" s="35" t="s">
        <v>105</v>
      </c>
      <c r="B9" s="22" t="s">
        <v>104</v>
      </c>
      <c r="C9" s="24">
        <v>5395.7</v>
      </c>
      <c r="D9" s="11">
        <v>4001.1</v>
      </c>
      <c r="E9" s="7">
        <f t="shared" si="0"/>
        <v>74.153492595956038</v>
      </c>
      <c r="F9" s="11">
        <v>3646.8</v>
      </c>
    </row>
    <row r="10" spans="1:6">
      <c r="A10" s="5" t="s">
        <v>8</v>
      </c>
      <c r="B10" s="8" t="s">
        <v>9</v>
      </c>
      <c r="C10" s="42">
        <f>C12+C13+C14+C11</f>
        <v>12611.3</v>
      </c>
      <c r="D10" s="42">
        <f>D12+D13+D14+D11</f>
        <v>12994.4</v>
      </c>
      <c r="E10" s="7">
        <f t="shared" si="0"/>
        <v>103.03775185746117</v>
      </c>
      <c r="F10" s="42">
        <f>F12+F13+F14</f>
        <v>3532</v>
      </c>
    </row>
    <row r="11" spans="1:6" ht="38.25">
      <c r="A11" s="9" t="s">
        <v>149</v>
      </c>
      <c r="B11" s="39" t="s">
        <v>148</v>
      </c>
      <c r="C11" s="40">
        <v>7786.3</v>
      </c>
      <c r="D11" s="40">
        <v>7898</v>
      </c>
      <c r="E11" s="41"/>
      <c r="F11" s="38"/>
    </row>
    <row r="12" spans="1:6" ht="32.25" customHeight="1">
      <c r="A12" s="9" t="s">
        <v>10</v>
      </c>
      <c r="B12" s="12" t="s">
        <v>11</v>
      </c>
      <c r="C12" s="11">
        <v>900</v>
      </c>
      <c r="D12" s="11">
        <v>958.8</v>
      </c>
      <c r="E12" s="7">
        <f t="shared" si="0"/>
        <v>106.53333333333333</v>
      </c>
      <c r="F12" s="11">
        <v>2445.3000000000002</v>
      </c>
    </row>
    <row r="13" spans="1:6" ht="15" customHeight="1">
      <c r="A13" s="9" t="s">
        <v>12</v>
      </c>
      <c r="B13" s="12" t="s">
        <v>13</v>
      </c>
      <c r="C13" s="11">
        <v>2825</v>
      </c>
      <c r="D13" s="11">
        <v>2803.1</v>
      </c>
      <c r="E13" s="7">
        <f t="shared" si="0"/>
        <v>99.224778761061955</v>
      </c>
      <c r="F13" s="11">
        <v>1037.0999999999999</v>
      </c>
    </row>
    <row r="14" spans="1:6" ht="38.25" customHeight="1">
      <c r="A14" s="9" t="s">
        <v>108</v>
      </c>
      <c r="B14" s="12" t="s">
        <v>109</v>
      </c>
      <c r="C14" s="11">
        <v>1100</v>
      </c>
      <c r="D14" s="11">
        <v>1334.5</v>
      </c>
      <c r="E14" s="7">
        <f t="shared" si="0"/>
        <v>121.31818181818181</v>
      </c>
      <c r="F14" s="11">
        <v>49.6</v>
      </c>
    </row>
    <row r="15" spans="1:6" ht="18" customHeight="1">
      <c r="A15" s="5" t="s">
        <v>14</v>
      </c>
      <c r="B15" s="4" t="s">
        <v>15</v>
      </c>
      <c r="C15" s="3">
        <v>840</v>
      </c>
      <c r="D15" s="3">
        <v>568.79999999999995</v>
      </c>
      <c r="E15" s="7">
        <f t="shared" si="0"/>
        <v>67.714285714285708</v>
      </c>
      <c r="F15" s="3">
        <v>722.9</v>
      </c>
    </row>
    <row r="16" spans="1:6" ht="14.25" customHeight="1">
      <c r="A16" s="5"/>
      <c r="B16" s="4" t="s">
        <v>16</v>
      </c>
      <c r="C16" s="3">
        <f>C17+C18+C19+C20+C21</f>
        <v>85011</v>
      </c>
      <c r="D16" s="3">
        <f>D17+D18+D19+D20+D21+D22</f>
        <v>78681.400000000009</v>
      </c>
      <c r="E16" s="7">
        <f t="shared" si="0"/>
        <v>92.554375316135577</v>
      </c>
      <c r="F16" s="3">
        <f>F17+F18+F19+F20+F21+F22</f>
        <v>30423.799999999996</v>
      </c>
    </row>
    <row r="17" spans="1:6" ht="39.75" customHeight="1">
      <c r="A17" s="5" t="s">
        <v>17</v>
      </c>
      <c r="B17" s="4" t="s">
        <v>18</v>
      </c>
      <c r="C17" s="3">
        <v>20400</v>
      </c>
      <c r="D17" s="3">
        <v>14537.7</v>
      </c>
      <c r="E17" s="7">
        <f t="shared" si="0"/>
        <v>71.263235294117649</v>
      </c>
      <c r="F17" s="3">
        <v>14555.7</v>
      </c>
    </row>
    <row r="18" spans="1:6" ht="33" customHeight="1">
      <c r="A18" s="5" t="s">
        <v>19</v>
      </c>
      <c r="B18" s="4" t="s">
        <v>20</v>
      </c>
      <c r="C18" s="3">
        <v>10</v>
      </c>
      <c r="D18" s="3">
        <v>5.9</v>
      </c>
      <c r="E18" s="7">
        <f t="shared" si="0"/>
        <v>59.000000000000007</v>
      </c>
      <c r="F18" s="3">
        <v>5.6</v>
      </c>
    </row>
    <row r="19" spans="1:6" ht="27" customHeight="1">
      <c r="A19" s="5" t="s">
        <v>21</v>
      </c>
      <c r="B19" s="4" t="s">
        <v>22</v>
      </c>
      <c r="C19" s="3">
        <v>64000</v>
      </c>
      <c r="D19" s="3">
        <v>63969.3</v>
      </c>
      <c r="E19" s="7">
        <f t="shared" si="0"/>
        <v>99.952031250000005</v>
      </c>
      <c r="F19" s="3">
        <v>15572.3</v>
      </c>
    </row>
    <row r="20" spans="1:6" ht="17.25" customHeight="1">
      <c r="A20" s="5" t="s">
        <v>23</v>
      </c>
      <c r="B20" s="4" t="s">
        <v>24</v>
      </c>
      <c r="C20" s="3">
        <v>1</v>
      </c>
      <c r="D20" s="3">
        <v>0.8</v>
      </c>
      <c r="E20" s="7">
        <f t="shared" si="0"/>
        <v>80</v>
      </c>
      <c r="F20" s="3">
        <v>0.8</v>
      </c>
    </row>
    <row r="21" spans="1:6" ht="20.25" customHeight="1">
      <c r="A21" s="5" t="s">
        <v>25</v>
      </c>
      <c r="B21" s="4" t="s">
        <v>26</v>
      </c>
      <c r="C21" s="3">
        <v>600</v>
      </c>
      <c r="D21" s="3">
        <v>163.9</v>
      </c>
      <c r="E21" s="7">
        <f t="shared" si="0"/>
        <v>27.316666666666666</v>
      </c>
      <c r="F21" s="3">
        <v>286.10000000000002</v>
      </c>
    </row>
    <row r="22" spans="1:6" ht="20.25" customHeight="1">
      <c r="A22" s="5" t="s">
        <v>135</v>
      </c>
      <c r="B22" s="4" t="s">
        <v>136</v>
      </c>
      <c r="C22" s="3"/>
      <c r="D22" s="3">
        <v>3.8</v>
      </c>
      <c r="E22" s="7"/>
      <c r="F22" s="3">
        <v>3.3</v>
      </c>
    </row>
    <row r="23" spans="1:6" ht="19.5" customHeight="1">
      <c r="A23" s="13" t="s">
        <v>98</v>
      </c>
      <c r="B23" s="4" t="s">
        <v>99</v>
      </c>
      <c r="C23" s="3">
        <f>C24</f>
        <v>136779</v>
      </c>
      <c r="D23" s="3">
        <f>D24+D55</f>
        <v>113681.3</v>
      </c>
      <c r="E23" s="7">
        <f t="shared" si="0"/>
        <v>83.113124090686441</v>
      </c>
      <c r="F23" s="3">
        <f>F24+F55</f>
        <v>128473.29999999999</v>
      </c>
    </row>
    <row r="24" spans="1:6" s="2" customFormat="1" ht="29.25" customHeight="1">
      <c r="A24" s="5" t="s">
        <v>27</v>
      </c>
      <c r="B24" s="4" t="s">
        <v>97</v>
      </c>
      <c r="C24" s="3">
        <f>C25+C29+C39+C51</f>
        <v>136779</v>
      </c>
      <c r="D24" s="3">
        <f>D25+D29+D39+D51</f>
        <v>113820.6</v>
      </c>
      <c r="E24" s="7">
        <f t="shared" si="0"/>
        <v>83.214967209878708</v>
      </c>
      <c r="F24" s="3">
        <f>F25+F29+F39+F51</f>
        <v>128473.29999999999</v>
      </c>
    </row>
    <row r="25" spans="1:6" ht="38.25" customHeight="1">
      <c r="A25" s="13" t="s">
        <v>110</v>
      </c>
      <c r="B25" s="14" t="s">
        <v>28</v>
      </c>
      <c r="C25" s="15">
        <f>C26+C27+C28</f>
        <v>16872.3</v>
      </c>
      <c r="D25" s="15">
        <f>D26+D27+D28</f>
        <v>13350.5</v>
      </c>
      <c r="E25" s="7">
        <f t="shared" si="0"/>
        <v>79.12673435157032</v>
      </c>
      <c r="F25" s="15">
        <f>F26+F27</f>
        <v>25266.6</v>
      </c>
    </row>
    <row r="26" spans="1:6" ht="28.5" customHeight="1">
      <c r="A26" s="9" t="s">
        <v>111</v>
      </c>
      <c r="B26" s="12" t="s">
        <v>29</v>
      </c>
      <c r="C26" s="11">
        <v>14086</v>
      </c>
      <c r="D26" s="11">
        <v>10564.2</v>
      </c>
      <c r="E26" s="7">
        <f t="shared" si="0"/>
        <v>74.997870225756074</v>
      </c>
      <c r="F26" s="11">
        <v>10085</v>
      </c>
    </row>
    <row r="27" spans="1:6" ht="44.25" customHeight="1">
      <c r="A27" s="9" t="s">
        <v>126</v>
      </c>
      <c r="B27" s="12" t="s">
        <v>101</v>
      </c>
      <c r="C27" s="11">
        <v>1983.3</v>
      </c>
      <c r="D27" s="11">
        <v>1983.3</v>
      </c>
      <c r="E27" s="7">
        <f t="shared" si="0"/>
        <v>100</v>
      </c>
      <c r="F27" s="11">
        <v>15181.6</v>
      </c>
    </row>
    <row r="28" spans="1:6" ht="26.25" customHeight="1">
      <c r="A28" s="9" t="s">
        <v>168</v>
      </c>
      <c r="B28" s="12" t="s">
        <v>169</v>
      </c>
      <c r="C28" s="11">
        <v>803</v>
      </c>
      <c r="D28" s="11">
        <v>803</v>
      </c>
      <c r="E28" s="7">
        <f t="shared" si="0"/>
        <v>100</v>
      </c>
      <c r="F28" s="11"/>
    </row>
    <row r="29" spans="1:6" ht="25.5" customHeight="1">
      <c r="A29" s="13" t="s">
        <v>112</v>
      </c>
      <c r="B29" s="14" t="s">
        <v>30</v>
      </c>
      <c r="C29" s="15">
        <f>C30+C31+C32+C33+C35+C38+C34+C36+C37</f>
        <v>16680.899999999998</v>
      </c>
      <c r="D29" s="15">
        <f>D30+D31+D32+D33+D35+D38+D34+D36+D37</f>
        <v>12182.799999999997</v>
      </c>
      <c r="E29" s="7">
        <f t="shared" si="0"/>
        <v>73.034428597977325</v>
      </c>
      <c r="F29" s="15">
        <f t="shared" ref="F29" si="4">F30+F31+F32+F33+F35+F38+F34+F36+F37</f>
        <v>12725.199999999999</v>
      </c>
    </row>
    <row r="30" spans="1:6" ht="54" customHeight="1">
      <c r="A30" s="9" t="s">
        <v>128</v>
      </c>
      <c r="B30" s="12" t="s">
        <v>129</v>
      </c>
      <c r="C30" s="11">
        <v>6881.2</v>
      </c>
      <c r="D30" s="11">
        <v>6881.2</v>
      </c>
      <c r="E30" s="7">
        <f t="shared" si="0"/>
        <v>100</v>
      </c>
      <c r="F30" s="11">
        <v>6998</v>
      </c>
    </row>
    <row r="31" spans="1:6" ht="75" customHeight="1">
      <c r="A31" s="9" t="s">
        <v>140</v>
      </c>
      <c r="B31" s="12" t="s">
        <v>141</v>
      </c>
      <c r="C31" s="11">
        <v>1966.6</v>
      </c>
      <c r="D31" s="11">
        <v>1966.6</v>
      </c>
      <c r="E31" s="7">
        <f t="shared" si="0"/>
        <v>100</v>
      </c>
      <c r="F31" s="11">
        <v>2217.5</v>
      </c>
    </row>
    <row r="32" spans="1:6" ht="91.5" customHeight="1">
      <c r="A32" s="9" t="s">
        <v>142</v>
      </c>
      <c r="B32" s="12" t="s">
        <v>143</v>
      </c>
      <c r="C32" s="11">
        <v>353.3</v>
      </c>
      <c r="D32" s="11">
        <v>353.3</v>
      </c>
      <c r="E32" s="7">
        <f t="shared" si="0"/>
        <v>100</v>
      </c>
      <c r="F32" s="11">
        <v>249.7</v>
      </c>
    </row>
    <row r="33" spans="1:6" ht="91.5" customHeight="1">
      <c r="A33" s="9" t="s">
        <v>144</v>
      </c>
      <c r="B33" s="12" t="s">
        <v>146</v>
      </c>
      <c r="C33" s="11">
        <v>3501.7</v>
      </c>
      <c r="D33" s="11">
        <v>1812.4</v>
      </c>
      <c r="E33" s="7">
        <f t="shared" si="0"/>
        <v>51.757717679984019</v>
      </c>
      <c r="F33" s="11">
        <v>359.3</v>
      </c>
    </row>
    <row r="34" spans="1:6" ht="91.5" customHeight="1">
      <c r="A34" s="9" t="s">
        <v>164</v>
      </c>
      <c r="B34" s="12" t="s">
        <v>165</v>
      </c>
      <c r="C34" s="11"/>
      <c r="D34" s="11"/>
      <c r="E34" s="7"/>
      <c r="F34" s="11">
        <v>420.5</v>
      </c>
    </row>
    <row r="35" spans="1:6" ht="46.5" customHeight="1">
      <c r="A35" s="9" t="s">
        <v>138</v>
      </c>
      <c r="B35" s="12" t="s">
        <v>139</v>
      </c>
      <c r="C35" s="11">
        <v>210.4</v>
      </c>
      <c r="D35" s="11">
        <v>210.4</v>
      </c>
      <c r="E35" s="7">
        <f t="shared" si="0"/>
        <v>100</v>
      </c>
      <c r="F35" s="11">
        <v>148.6</v>
      </c>
    </row>
    <row r="36" spans="1:6" ht="46.5" customHeight="1">
      <c r="A36" s="9" t="s">
        <v>156</v>
      </c>
      <c r="B36" s="12" t="s">
        <v>157</v>
      </c>
      <c r="C36" s="11"/>
      <c r="D36" s="11"/>
      <c r="E36" s="7"/>
      <c r="F36" s="11">
        <v>105.3</v>
      </c>
    </row>
    <row r="37" spans="1:6" ht="46.5" customHeight="1">
      <c r="A37" s="9" t="s">
        <v>166</v>
      </c>
      <c r="B37" s="12" t="s">
        <v>167</v>
      </c>
      <c r="C37" s="11">
        <v>1505</v>
      </c>
      <c r="D37" s="11"/>
      <c r="E37" s="7"/>
      <c r="F37" s="11">
        <v>693</v>
      </c>
    </row>
    <row r="38" spans="1:6" ht="14.25" customHeight="1">
      <c r="A38" s="9" t="s">
        <v>113</v>
      </c>
      <c r="B38" s="12" t="s">
        <v>31</v>
      </c>
      <c r="C38" s="11">
        <v>2262.6999999999998</v>
      </c>
      <c r="D38" s="11">
        <v>958.9</v>
      </c>
      <c r="E38" s="7">
        <f t="shared" si="0"/>
        <v>42.37857426967782</v>
      </c>
      <c r="F38" s="11">
        <v>1533.3</v>
      </c>
    </row>
    <row r="39" spans="1:6" ht="42" customHeight="1">
      <c r="A39" s="13" t="s">
        <v>114</v>
      </c>
      <c r="B39" s="14" t="s">
        <v>32</v>
      </c>
      <c r="C39" s="15">
        <f>C40+C41+C42+C43+C44+C45+C49+C50+C46+C48+C47</f>
        <v>94829.3</v>
      </c>
      <c r="D39" s="15">
        <f>D40+D41+D42+D43+D44+D45+D49+D50+D46+D48+D47</f>
        <v>82544.900000000009</v>
      </c>
      <c r="E39" s="7">
        <f t="shared" si="0"/>
        <v>87.045775936340348</v>
      </c>
      <c r="F39" s="15">
        <f t="shared" ref="F39" si="5">F40+F41+F42+F43+F44+F45+F49+F50+F46+F48+F47</f>
        <v>89264.4</v>
      </c>
    </row>
    <row r="40" spans="1:6" ht="24.75" customHeight="1">
      <c r="A40" s="9" t="s">
        <v>115</v>
      </c>
      <c r="B40" s="12" t="s">
        <v>34</v>
      </c>
      <c r="C40" s="11">
        <v>1472.4</v>
      </c>
      <c r="D40" s="11">
        <v>1288.9000000000001</v>
      </c>
      <c r="E40" s="7">
        <f>D40/C40*100</f>
        <v>87.537353979896764</v>
      </c>
      <c r="F40" s="11">
        <v>1245.2</v>
      </c>
    </row>
    <row r="41" spans="1:6" ht="25.5" customHeight="1">
      <c r="A41" s="9" t="s">
        <v>116</v>
      </c>
      <c r="B41" s="12" t="s">
        <v>35</v>
      </c>
      <c r="C41" s="11">
        <v>4623.3999999999996</v>
      </c>
      <c r="D41" s="11">
        <v>3832.1</v>
      </c>
      <c r="E41" s="7">
        <f t="shared" si="0"/>
        <v>82.884889907860028</v>
      </c>
      <c r="F41" s="11">
        <v>3740.4</v>
      </c>
    </row>
    <row r="42" spans="1:6" ht="36.75" customHeight="1">
      <c r="A42" s="9" t="s">
        <v>117</v>
      </c>
      <c r="B42" s="12" t="s">
        <v>36</v>
      </c>
      <c r="C42" s="11">
        <v>3004.5</v>
      </c>
      <c r="D42" s="11">
        <v>1820.5</v>
      </c>
      <c r="E42" s="7">
        <f t="shared" si="0"/>
        <v>60.592444666333833</v>
      </c>
      <c r="F42" s="11">
        <v>1868.2</v>
      </c>
    </row>
    <row r="43" spans="1:6" ht="42" customHeight="1" thickBot="1">
      <c r="A43" s="9" t="s">
        <v>118</v>
      </c>
      <c r="B43" s="12" t="s">
        <v>37</v>
      </c>
      <c r="C43" s="11">
        <v>626.9</v>
      </c>
      <c r="D43" s="11">
        <v>422.5</v>
      </c>
      <c r="E43" s="7">
        <f t="shared" si="0"/>
        <v>67.395118838730255</v>
      </c>
      <c r="F43" s="11">
        <v>230.5</v>
      </c>
    </row>
    <row r="44" spans="1:6" ht="67.5" customHeight="1" thickBot="1">
      <c r="A44" s="9" t="s">
        <v>119</v>
      </c>
      <c r="B44" s="20" t="s">
        <v>132</v>
      </c>
      <c r="C44" s="11">
        <v>2170.9</v>
      </c>
      <c r="D44" s="11">
        <v>2170.9</v>
      </c>
      <c r="E44" s="7">
        <f t="shared" si="0"/>
        <v>100</v>
      </c>
      <c r="F44" s="11">
        <v>1023.3</v>
      </c>
    </row>
    <row r="45" spans="1:6" ht="24.75" customHeight="1">
      <c r="A45" s="9" t="s">
        <v>120</v>
      </c>
      <c r="B45" s="12" t="s">
        <v>33</v>
      </c>
      <c r="C45" s="11">
        <v>991.6</v>
      </c>
      <c r="D45" s="11">
        <v>743.7</v>
      </c>
      <c r="E45" s="7">
        <f t="shared" si="0"/>
        <v>75</v>
      </c>
      <c r="F45" s="11">
        <v>674.4</v>
      </c>
    </row>
    <row r="46" spans="1:6" ht="82.5" customHeight="1">
      <c r="A46" s="9" t="s">
        <v>131</v>
      </c>
      <c r="B46" s="12" t="s">
        <v>133</v>
      </c>
      <c r="C46" s="11">
        <v>3</v>
      </c>
      <c r="D46" s="11">
        <v>3</v>
      </c>
      <c r="E46" s="7">
        <f t="shared" si="0"/>
        <v>100</v>
      </c>
      <c r="F46" s="11">
        <v>3</v>
      </c>
    </row>
    <row r="47" spans="1:6" ht="82.5" customHeight="1">
      <c r="A47" s="9" t="s">
        <v>153</v>
      </c>
      <c r="B47" s="12" t="s">
        <v>150</v>
      </c>
      <c r="C47" s="11">
        <v>1334.5</v>
      </c>
      <c r="D47" s="11"/>
      <c r="E47" s="7">
        <f t="shared" si="0"/>
        <v>0</v>
      </c>
      <c r="F47" s="11">
        <v>579.20000000000005</v>
      </c>
    </row>
    <row r="48" spans="1:6" ht="82.5" customHeight="1">
      <c r="A48" s="9" t="s">
        <v>152</v>
      </c>
      <c r="B48" s="12" t="s">
        <v>150</v>
      </c>
      <c r="C48" s="11">
        <v>664.5</v>
      </c>
      <c r="D48" s="11"/>
      <c r="E48" s="7">
        <f t="shared" si="0"/>
        <v>0</v>
      </c>
      <c r="F48" s="11"/>
    </row>
    <row r="49" spans="1:6" ht="37.5" customHeight="1">
      <c r="A49" s="9" t="s">
        <v>154</v>
      </c>
      <c r="B49" s="12" t="s">
        <v>155</v>
      </c>
      <c r="C49" s="11">
        <v>175</v>
      </c>
      <c r="D49" s="11"/>
      <c r="E49" s="7">
        <f t="shared" si="0"/>
        <v>0</v>
      </c>
      <c r="F49" s="11"/>
    </row>
    <row r="50" spans="1:6">
      <c r="A50" s="9" t="s">
        <v>121</v>
      </c>
      <c r="B50" s="12" t="s">
        <v>38</v>
      </c>
      <c r="C50" s="11">
        <v>79762.600000000006</v>
      </c>
      <c r="D50" s="11">
        <v>72263.3</v>
      </c>
      <c r="E50" s="7">
        <f t="shared" si="0"/>
        <v>90.597974489296988</v>
      </c>
      <c r="F50" s="11">
        <v>79900.2</v>
      </c>
    </row>
    <row r="51" spans="1:6" ht="14.25" customHeight="1">
      <c r="A51" s="13" t="s">
        <v>127</v>
      </c>
      <c r="B51" s="14" t="s">
        <v>39</v>
      </c>
      <c r="C51" s="15">
        <f>C52+C54+C53</f>
        <v>8396.5</v>
      </c>
      <c r="D51" s="15">
        <f t="shared" ref="D51" si="6">D52+D54+D53</f>
        <v>5742.4</v>
      </c>
      <c r="E51" s="7">
        <f t="shared" si="0"/>
        <v>68.390400762222342</v>
      </c>
      <c r="F51" s="15">
        <f>F52+F54+F53</f>
        <v>1217.0999999999999</v>
      </c>
    </row>
    <row r="52" spans="1:6" s="2" customFormat="1" ht="78" customHeight="1">
      <c r="A52" s="9" t="s">
        <v>122</v>
      </c>
      <c r="B52" s="12" t="s">
        <v>95</v>
      </c>
      <c r="C52" s="11">
        <v>372.5</v>
      </c>
      <c r="D52" s="11"/>
      <c r="E52" s="7">
        <f t="shared" si="0"/>
        <v>0</v>
      </c>
      <c r="F52" s="11">
        <v>12.1</v>
      </c>
    </row>
    <row r="53" spans="1:6" s="2" customFormat="1" ht="78" customHeight="1">
      <c r="A53" s="9" t="s">
        <v>145</v>
      </c>
      <c r="B53" s="12" t="s">
        <v>147</v>
      </c>
      <c r="C53" s="11">
        <v>7274</v>
      </c>
      <c r="D53" s="11">
        <v>4992.3999999999996</v>
      </c>
      <c r="E53" s="7">
        <f t="shared" si="0"/>
        <v>68.633489139400609</v>
      </c>
      <c r="F53" s="11">
        <v>559.9</v>
      </c>
    </row>
    <row r="54" spans="1:6" s="2" customFormat="1" ht="31.5" customHeight="1">
      <c r="A54" s="9" t="s">
        <v>123</v>
      </c>
      <c r="B54" s="12" t="s">
        <v>96</v>
      </c>
      <c r="C54" s="11">
        <v>750</v>
      </c>
      <c r="D54" s="11">
        <v>750</v>
      </c>
      <c r="E54" s="7">
        <f t="shared" si="0"/>
        <v>100</v>
      </c>
      <c r="F54" s="11">
        <v>645.1</v>
      </c>
    </row>
    <row r="55" spans="1:6" s="2" customFormat="1" ht="55.5" customHeight="1">
      <c r="A55" s="13" t="s">
        <v>106</v>
      </c>
      <c r="B55" s="14" t="s">
        <v>107</v>
      </c>
      <c r="C55" s="11"/>
      <c r="D55" s="11">
        <v>-139.30000000000001</v>
      </c>
      <c r="E55" s="7"/>
      <c r="F55" s="11"/>
    </row>
    <row r="56" spans="1:6" ht="16.5" customHeight="1">
      <c r="A56" s="3"/>
      <c r="B56" s="4" t="s">
        <v>40</v>
      </c>
      <c r="C56" s="3">
        <f>C4+C23</f>
        <v>298230</v>
      </c>
      <c r="D56" s="3">
        <f>D4+D23</f>
        <v>256491.10000000003</v>
      </c>
      <c r="E56" s="7">
        <f t="shared" si="0"/>
        <v>86.00445964524026</v>
      </c>
      <c r="F56" s="3">
        <f>F4+F23</f>
        <v>209069.4</v>
      </c>
    </row>
  </sheetData>
  <mergeCells count="7">
    <mergeCell ref="F2:F3"/>
    <mergeCell ref="A1:E1"/>
    <mergeCell ref="A2:A3"/>
    <mergeCell ref="B2:B3"/>
    <mergeCell ref="C2:C3"/>
    <mergeCell ref="D2:D3"/>
    <mergeCell ref="E2:E3"/>
  </mergeCells>
  <pageMargins left="0.70866141732283472" right="0.70866141732283472" top="0.74803149606299213" bottom="0.74803149606299213" header="0.31496062992125984" footer="0.31496062992125984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I44"/>
  <sheetViews>
    <sheetView tabSelected="1" workbookViewId="0">
      <selection activeCell="D30" sqref="D30"/>
    </sheetView>
  </sheetViews>
  <sheetFormatPr defaultRowHeight="15"/>
  <cols>
    <col min="1" max="1" width="35" customWidth="1"/>
    <col min="2" max="2" width="6.28515625" customWidth="1"/>
    <col min="3" max="3" width="5.42578125" customWidth="1"/>
    <col min="4" max="4" width="11.140625" customWidth="1"/>
    <col min="5" max="5" width="10.85546875" customWidth="1"/>
    <col min="7" max="7" width="11.5703125" customWidth="1"/>
  </cols>
  <sheetData>
    <row r="1" spans="1:9">
      <c r="A1" s="50" t="s">
        <v>158</v>
      </c>
      <c r="B1" s="50"/>
      <c r="C1" s="50"/>
      <c r="D1" s="50"/>
      <c r="E1" s="50"/>
      <c r="F1" s="50"/>
      <c r="G1" s="16"/>
    </row>
    <row r="2" spans="1:9">
      <c r="A2" s="50"/>
      <c r="B2" s="50"/>
      <c r="C2" s="50"/>
      <c r="D2" s="50"/>
      <c r="E2" s="50"/>
      <c r="F2" s="50"/>
      <c r="G2" s="16"/>
    </row>
    <row r="3" spans="1:9" ht="38.25" customHeight="1">
      <c r="A3" s="25" t="s">
        <v>41</v>
      </c>
      <c r="B3" s="25" t="s">
        <v>42</v>
      </c>
      <c r="C3" s="25" t="s">
        <v>43</v>
      </c>
      <c r="D3" s="26" t="s">
        <v>100</v>
      </c>
      <c r="E3" s="26" t="s">
        <v>159</v>
      </c>
      <c r="F3" s="27" t="s">
        <v>44</v>
      </c>
      <c r="G3" s="37" t="s">
        <v>160</v>
      </c>
    </row>
    <row r="4" spans="1:9" ht="13.5" customHeight="1">
      <c r="A4" s="17" t="s">
        <v>45</v>
      </c>
      <c r="B4" s="18" t="s">
        <v>46</v>
      </c>
      <c r="C4" s="18" t="s">
        <v>91</v>
      </c>
      <c r="D4" s="30">
        <f>D5+D6+D7+D9+D10+D11+D8</f>
        <v>39362.800000000003</v>
      </c>
      <c r="E4" s="30">
        <f>E5+E6+E7+E9+E10+E11+E8</f>
        <v>25443</v>
      </c>
      <c r="F4" s="31">
        <f t="shared" ref="F4:F40" si="0">E4/D4*100</f>
        <v>64.637170120011774</v>
      </c>
      <c r="G4" s="30">
        <f>G5+G6+G7+G9+G10+G11+G8</f>
        <v>21551.599999999999</v>
      </c>
    </row>
    <row r="5" spans="1:9" ht="41.25" customHeight="1">
      <c r="A5" s="23" t="s">
        <v>47</v>
      </c>
      <c r="B5" s="19" t="s">
        <v>46</v>
      </c>
      <c r="C5" s="19" t="s">
        <v>48</v>
      </c>
      <c r="D5" s="32">
        <v>1690</v>
      </c>
      <c r="E5" s="32">
        <v>1195.9000000000001</v>
      </c>
      <c r="F5" s="36">
        <f t="shared" si="0"/>
        <v>70.76331360946746</v>
      </c>
      <c r="G5" s="32">
        <v>1136.2</v>
      </c>
    </row>
    <row r="6" spans="1:9" ht="37.5" customHeight="1">
      <c r="A6" s="23" t="s">
        <v>49</v>
      </c>
      <c r="B6" s="19" t="s">
        <v>46</v>
      </c>
      <c r="C6" s="19" t="s">
        <v>50</v>
      </c>
      <c r="D6" s="32">
        <v>519</v>
      </c>
      <c r="E6" s="32">
        <v>353.1</v>
      </c>
      <c r="F6" s="36">
        <f t="shared" si="0"/>
        <v>68.034682080924853</v>
      </c>
      <c r="G6" s="32">
        <v>309.10000000000002</v>
      </c>
    </row>
    <row r="7" spans="1:9" ht="24.75" customHeight="1">
      <c r="A7" s="23" t="s">
        <v>51</v>
      </c>
      <c r="B7" s="19" t="s">
        <v>46</v>
      </c>
      <c r="C7" s="19" t="s">
        <v>52</v>
      </c>
      <c r="D7" s="32">
        <v>19656.5</v>
      </c>
      <c r="E7" s="32">
        <v>13687.6</v>
      </c>
      <c r="F7" s="36">
        <f t="shared" si="0"/>
        <v>69.633963320021365</v>
      </c>
      <c r="G7" s="32">
        <v>14951.5</v>
      </c>
    </row>
    <row r="8" spans="1:9" ht="17.25" customHeight="1">
      <c r="A8" s="23" t="s">
        <v>130</v>
      </c>
      <c r="B8" s="19" t="s">
        <v>46</v>
      </c>
      <c r="C8" s="19" t="s">
        <v>60</v>
      </c>
      <c r="D8" s="32">
        <v>3</v>
      </c>
      <c r="E8" s="32">
        <v>3</v>
      </c>
      <c r="F8" s="36">
        <f t="shared" si="0"/>
        <v>100</v>
      </c>
      <c r="G8" s="32">
        <v>3</v>
      </c>
    </row>
    <row r="9" spans="1:9" ht="39" customHeight="1">
      <c r="A9" s="23" t="s">
        <v>53</v>
      </c>
      <c r="B9" s="19" t="s">
        <v>46</v>
      </c>
      <c r="C9" s="19" t="s">
        <v>54</v>
      </c>
      <c r="D9" s="32">
        <v>5258.8</v>
      </c>
      <c r="E9" s="32">
        <v>3794.3</v>
      </c>
      <c r="F9" s="36">
        <f t="shared" si="0"/>
        <v>72.151441393473789</v>
      </c>
      <c r="G9" s="32">
        <v>3610.8</v>
      </c>
    </row>
    <row r="10" spans="1:9" ht="15" customHeight="1">
      <c r="A10" s="23" t="s">
        <v>55</v>
      </c>
      <c r="B10" s="19" t="s">
        <v>46</v>
      </c>
      <c r="C10" s="19" t="s">
        <v>82</v>
      </c>
      <c r="D10" s="32">
        <v>285</v>
      </c>
      <c r="E10" s="32"/>
      <c r="F10" s="36">
        <f t="shared" si="0"/>
        <v>0</v>
      </c>
      <c r="G10" s="32"/>
      <c r="I10" t="s">
        <v>151</v>
      </c>
    </row>
    <row r="11" spans="1:9" ht="13.5" customHeight="1">
      <c r="A11" s="23" t="s">
        <v>57</v>
      </c>
      <c r="B11" s="19" t="s">
        <v>46</v>
      </c>
      <c r="C11" s="19" t="s">
        <v>87</v>
      </c>
      <c r="D11" s="32">
        <v>11950.5</v>
      </c>
      <c r="E11" s="32">
        <v>6409.1</v>
      </c>
      <c r="F11" s="36">
        <f t="shared" si="0"/>
        <v>53.630392033806118</v>
      </c>
      <c r="G11" s="32">
        <v>1541</v>
      </c>
    </row>
    <row r="12" spans="1:9" s="1" customFormat="1" ht="15.75" customHeight="1">
      <c r="A12" s="17" t="s">
        <v>88</v>
      </c>
      <c r="B12" s="18" t="s">
        <v>48</v>
      </c>
      <c r="C12" s="18" t="s">
        <v>91</v>
      </c>
      <c r="D12" s="33">
        <f>D13</f>
        <v>991.6</v>
      </c>
      <c r="E12" s="33">
        <f t="shared" ref="E12" si="1">E13</f>
        <v>743.7</v>
      </c>
      <c r="F12" s="31">
        <f t="shared" si="0"/>
        <v>75</v>
      </c>
      <c r="G12" s="33">
        <f t="shared" ref="G12" si="2">G13</f>
        <v>674.4</v>
      </c>
    </row>
    <row r="13" spans="1:9" ht="16.5" customHeight="1">
      <c r="A13" s="23" t="s">
        <v>89</v>
      </c>
      <c r="B13" s="19" t="s">
        <v>48</v>
      </c>
      <c r="C13" s="19" t="s">
        <v>50</v>
      </c>
      <c r="D13" s="32">
        <v>991.6</v>
      </c>
      <c r="E13" s="32">
        <v>743.7</v>
      </c>
      <c r="F13" s="36">
        <f t="shared" si="0"/>
        <v>75</v>
      </c>
      <c r="G13" s="32">
        <v>674.4</v>
      </c>
    </row>
    <row r="14" spans="1:9" ht="12.75" customHeight="1">
      <c r="A14" s="17" t="s">
        <v>59</v>
      </c>
      <c r="B14" s="18" t="s">
        <v>52</v>
      </c>
      <c r="C14" s="18" t="s">
        <v>91</v>
      </c>
      <c r="D14" s="33">
        <f>D15+D17+D16</f>
        <v>22472.7</v>
      </c>
      <c r="E14" s="33">
        <f t="shared" ref="E14:G14" si="3">E15+E17+E16</f>
        <v>15890.800000000001</v>
      </c>
      <c r="F14" s="31">
        <f t="shared" si="0"/>
        <v>70.711574488156742</v>
      </c>
      <c r="G14" s="33">
        <f t="shared" si="3"/>
        <v>9134.2000000000007</v>
      </c>
    </row>
    <row r="15" spans="1:9" ht="13.5" customHeight="1">
      <c r="A15" s="19" t="s">
        <v>61</v>
      </c>
      <c r="B15" s="19" t="s">
        <v>52</v>
      </c>
      <c r="C15" s="19" t="s">
        <v>62</v>
      </c>
      <c r="D15" s="32">
        <v>1828</v>
      </c>
      <c r="E15" s="32">
        <v>1369.7</v>
      </c>
      <c r="F15" s="36">
        <f t="shared" si="0"/>
        <v>74.928884026258217</v>
      </c>
      <c r="G15" s="32">
        <v>1213.0999999999999</v>
      </c>
    </row>
    <row r="16" spans="1:9" ht="13.5" customHeight="1">
      <c r="A16" s="19" t="s">
        <v>94</v>
      </c>
      <c r="B16" s="19" t="s">
        <v>52</v>
      </c>
      <c r="C16" s="19" t="s">
        <v>72</v>
      </c>
      <c r="D16" s="32">
        <v>20594.7</v>
      </c>
      <c r="E16" s="32">
        <v>14521.1</v>
      </c>
      <c r="F16" s="36"/>
      <c r="G16" s="32">
        <v>7921.1</v>
      </c>
    </row>
    <row r="17" spans="1:7" ht="28.5" customHeight="1">
      <c r="A17" s="19" t="s">
        <v>63</v>
      </c>
      <c r="B17" s="19" t="s">
        <v>52</v>
      </c>
      <c r="C17" s="19" t="s">
        <v>56</v>
      </c>
      <c r="D17" s="32">
        <v>50</v>
      </c>
      <c r="E17" s="32"/>
      <c r="F17" s="36">
        <f t="shared" si="0"/>
        <v>0</v>
      </c>
      <c r="G17" s="32"/>
    </row>
    <row r="18" spans="1:7" ht="15" customHeight="1">
      <c r="A18" s="18" t="s">
        <v>64</v>
      </c>
      <c r="B18" s="18" t="s">
        <v>60</v>
      </c>
      <c r="C18" s="18" t="s">
        <v>91</v>
      </c>
      <c r="D18" s="33">
        <f>D19+D20+D21</f>
        <v>13049</v>
      </c>
      <c r="E18" s="33">
        <f>E19+E20+E21</f>
        <v>4847.5</v>
      </c>
      <c r="F18" s="31">
        <f t="shared" si="0"/>
        <v>37.148440493524411</v>
      </c>
      <c r="G18" s="33">
        <f>G19+G20+G21</f>
        <v>5447.5</v>
      </c>
    </row>
    <row r="19" spans="1:7" s="2" customFormat="1" ht="15" customHeight="1">
      <c r="A19" s="19" t="s">
        <v>93</v>
      </c>
      <c r="B19" s="19" t="s">
        <v>60</v>
      </c>
      <c r="C19" s="19" t="s">
        <v>46</v>
      </c>
      <c r="D19" s="32">
        <v>100</v>
      </c>
      <c r="E19" s="32">
        <v>40.6</v>
      </c>
      <c r="F19" s="36">
        <f t="shared" si="0"/>
        <v>40.6</v>
      </c>
      <c r="G19" s="32">
        <v>44.7</v>
      </c>
    </row>
    <row r="20" spans="1:7" ht="13.5" customHeight="1">
      <c r="A20" s="19" t="s">
        <v>65</v>
      </c>
      <c r="B20" s="19" t="s">
        <v>60</v>
      </c>
      <c r="C20" s="19" t="s">
        <v>48</v>
      </c>
      <c r="D20" s="32">
        <v>10600</v>
      </c>
      <c r="E20" s="32">
        <v>4254.8999999999996</v>
      </c>
      <c r="F20" s="36">
        <f t="shared" si="0"/>
        <v>40.140566037735844</v>
      </c>
      <c r="G20" s="32">
        <v>3830.2</v>
      </c>
    </row>
    <row r="21" spans="1:7" ht="13.5" customHeight="1">
      <c r="A21" s="19" t="s">
        <v>134</v>
      </c>
      <c r="B21" s="19" t="s">
        <v>60</v>
      </c>
      <c r="C21" s="19" t="s">
        <v>50</v>
      </c>
      <c r="D21" s="32">
        <v>2349</v>
      </c>
      <c r="E21" s="32">
        <v>552</v>
      </c>
      <c r="F21" s="36">
        <f t="shared" si="0"/>
        <v>23.499361430395911</v>
      </c>
      <c r="G21" s="32">
        <v>1572.6</v>
      </c>
    </row>
    <row r="22" spans="1:7" ht="14.25" customHeight="1">
      <c r="A22" s="18" t="s">
        <v>66</v>
      </c>
      <c r="B22" s="18" t="s">
        <v>67</v>
      </c>
      <c r="C22" s="18" t="s">
        <v>91</v>
      </c>
      <c r="D22" s="33">
        <f>D23+D24+D26+D27+D25</f>
        <v>175031.30000000002</v>
      </c>
      <c r="E22" s="33">
        <f>E23+E24+E26+E27+E25</f>
        <v>137294.59999999998</v>
      </c>
      <c r="F22" s="31">
        <f t="shared" si="0"/>
        <v>78.440027583637871</v>
      </c>
      <c r="G22" s="33">
        <f>G23+G24+G26+G27+G25</f>
        <v>137527.9</v>
      </c>
    </row>
    <row r="23" spans="1:7" ht="15" customHeight="1">
      <c r="A23" s="19" t="s">
        <v>68</v>
      </c>
      <c r="B23" s="19" t="s">
        <v>67</v>
      </c>
      <c r="C23" s="19" t="s">
        <v>46</v>
      </c>
      <c r="D23" s="32">
        <v>21868.3</v>
      </c>
      <c r="E23" s="34">
        <v>16948.599999999999</v>
      </c>
      <c r="F23" s="36">
        <f t="shared" si="0"/>
        <v>77.50305236346675</v>
      </c>
      <c r="G23" s="34">
        <v>16650.2</v>
      </c>
    </row>
    <row r="24" spans="1:7" ht="18" customHeight="1">
      <c r="A24" s="19" t="s">
        <v>69</v>
      </c>
      <c r="B24" s="19" t="s">
        <v>67</v>
      </c>
      <c r="C24" s="19" t="s">
        <v>48</v>
      </c>
      <c r="D24" s="32">
        <v>134854.20000000001</v>
      </c>
      <c r="E24" s="34">
        <v>108150.8</v>
      </c>
      <c r="F24" s="36">
        <f t="shared" si="0"/>
        <v>80.198317887021688</v>
      </c>
      <c r="G24" s="34">
        <v>109701.3</v>
      </c>
    </row>
    <row r="25" spans="1:7" ht="18.75" customHeight="1">
      <c r="A25" s="19" t="s">
        <v>124</v>
      </c>
      <c r="B25" s="19" t="s">
        <v>67</v>
      </c>
      <c r="C25" s="19" t="s">
        <v>50</v>
      </c>
      <c r="D25" s="32">
        <v>11926</v>
      </c>
      <c r="E25" s="34">
        <v>7453.3</v>
      </c>
      <c r="F25" s="36">
        <f t="shared" si="0"/>
        <v>62.496226731510987</v>
      </c>
      <c r="G25" s="34">
        <v>8133.2</v>
      </c>
    </row>
    <row r="26" spans="1:7" ht="24" customHeight="1">
      <c r="A26" s="19" t="s">
        <v>70</v>
      </c>
      <c r="B26" s="19" t="s">
        <v>67</v>
      </c>
      <c r="C26" s="19" t="s">
        <v>67</v>
      </c>
      <c r="D26" s="32">
        <v>554.1</v>
      </c>
      <c r="E26" s="34">
        <v>546.4</v>
      </c>
      <c r="F26" s="36">
        <f t="shared" si="0"/>
        <v>98.610359140949271</v>
      </c>
      <c r="G26" s="34">
        <v>27.3</v>
      </c>
    </row>
    <row r="27" spans="1:7" ht="15" customHeight="1">
      <c r="A27" s="19" t="s">
        <v>71</v>
      </c>
      <c r="B27" s="19" t="s">
        <v>67</v>
      </c>
      <c r="C27" s="19" t="s">
        <v>72</v>
      </c>
      <c r="D27" s="32">
        <v>5828.7</v>
      </c>
      <c r="E27" s="32">
        <v>4195.5</v>
      </c>
      <c r="F27" s="36">
        <f t="shared" si="0"/>
        <v>71.980029852282669</v>
      </c>
      <c r="G27" s="32">
        <v>3015.9</v>
      </c>
    </row>
    <row r="28" spans="1:7" ht="15" customHeight="1">
      <c r="A28" s="18" t="s">
        <v>90</v>
      </c>
      <c r="B28" s="18" t="s">
        <v>62</v>
      </c>
      <c r="C28" s="18" t="s">
        <v>91</v>
      </c>
      <c r="D28" s="33">
        <f>D29</f>
        <v>10530.7</v>
      </c>
      <c r="E28" s="33">
        <f t="shared" ref="E28:G28" si="4">E29</f>
        <v>7417.7</v>
      </c>
      <c r="F28" s="31">
        <f t="shared" si="0"/>
        <v>70.438812234704244</v>
      </c>
      <c r="G28" s="33">
        <f t="shared" si="4"/>
        <v>6855.1</v>
      </c>
    </row>
    <row r="29" spans="1:7">
      <c r="A29" s="19" t="s">
        <v>73</v>
      </c>
      <c r="B29" s="19" t="s">
        <v>62</v>
      </c>
      <c r="C29" s="19" t="s">
        <v>46</v>
      </c>
      <c r="D29" s="32">
        <v>10530.7</v>
      </c>
      <c r="E29" s="34">
        <v>7417.7</v>
      </c>
      <c r="F29" s="36">
        <f t="shared" si="0"/>
        <v>70.438812234704244</v>
      </c>
      <c r="G29" s="34">
        <v>6855.1</v>
      </c>
    </row>
    <row r="30" spans="1:7" ht="15" customHeight="1">
      <c r="A30" s="18" t="s">
        <v>75</v>
      </c>
      <c r="B30" s="18" t="s">
        <v>76</v>
      </c>
      <c r="C30" s="18" t="s">
        <v>91</v>
      </c>
      <c r="D30" s="33">
        <f>D31+D32+D33+D34</f>
        <v>10140.200000000001</v>
      </c>
      <c r="E30" s="33">
        <f t="shared" ref="E30" si="5">E31+E32+E33+E34</f>
        <v>5789.2</v>
      </c>
      <c r="F30" s="31">
        <f t="shared" si="0"/>
        <v>57.091576103035436</v>
      </c>
      <c r="G30" s="33">
        <f t="shared" ref="G30" si="6">G31+G32+G33+G34</f>
        <v>4686.9000000000005</v>
      </c>
    </row>
    <row r="31" spans="1:7" ht="12.75" customHeight="1">
      <c r="A31" s="19" t="s">
        <v>77</v>
      </c>
      <c r="B31" s="19" t="s">
        <v>76</v>
      </c>
      <c r="C31" s="19" t="s">
        <v>46</v>
      </c>
      <c r="D31" s="32">
        <v>650</v>
      </c>
      <c r="E31" s="32">
        <v>350.5</v>
      </c>
      <c r="F31" s="36">
        <f t="shared" si="0"/>
        <v>53.92307692307692</v>
      </c>
      <c r="G31" s="32">
        <v>342.1</v>
      </c>
    </row>
    <row r="32" spans="1:7" ht="15.75" customHeight="1">
      <c r="A32" s="19" t="s">
        <v>78</v>
      </c>
      <c r="B32" s="19" t="s">
        <v>76</v>
      </c>
      <c r="C32" s="19" t="s">
        <v>50</v>
      </c>
      <c r="D32" s="32">
        <v>2099</v>
      </c>
      <c r="E32" s="32">
        <v>96</v>
      </c>
      <c r="F32" s="36">
        <f t="shared" si="0"/>
        <v>4.5736064792758455</v>
      </c>
      <c r="G32" s="32">
        <v>625.20000000000005</v>
      </c>
    </row>
    <row r="33" spans="1:7" ht="12.75" customHeight="1">
      <c r="A33" s="19" t="s">
        <v>79</v>
      </c>
      <c r="B33" s="19" t="s">
        <v>76</v>
      </c>
      <c r="C33" s="19" t="s">
        <v>52</v>
      </c>
      <c r="D33" s="32">
        <v>6580.5</v>
      </c>
      <c r="E33" s="34">
        <v>4846.7</v>
      </c>
      <c r="F33" s="36">
        <f t="shared" si="0"/>
        <v>73.6524580199073</v>
      </c>
      <c r="G33" s="34">
        <v>3350.3</v>
      </c>
    </row>
    <row r="34" spans="1:7" ht="30" customHeight="1">
      <c r="A34" s="19" t="s">
        <v>80</v>
      </c>
      <c r="B34" s="19" t="s">
        <v>76</v>
      </c>
      <c r="C34" s="19" t="s">
        <v>54</v>
      </c>
      <c r="D34" s="32">
        <v>810.7</v>
      </c>
      <c r="E34" s="32">
        <v>496</v>
      </c>
      <c r="F34" s="36">
        <f t="shared" si="0"/>
        <v>61.181694831626984</v>
      </c>
      <c r="G34" s="32">
        <v>369.3</v>
      </c>
    </row>
    <row r="35" spans="1:7" s="1" customFormat="1" ht="15.75" customHeight="1">
      <c r="A35" s="18" t="s">
        <v>74</v>
      </c>
      <c r="B35" s="18" t="s">
        <v>82</v>
      </c>
      <c r="C35" s="18" t="s">
        <v>91</v>
      </c>
      <c r="D35" s="33">
        <f>D36</f>
        <v>787.5</v>
      </c>
      <c r="E35" s="33">
        <f t="shared" ref="E35" si="7">E36</f>
        <v>600.4</v>
      </c>
      <c r="F35" s="31">
        <f t="shared" si="0"/>
        <v>76.24126984126984</v>
      </c>
      <c r="G35" s="33">
        <f t="shared" ref="G35" si="8">G36</f>
        <v>75.2</v>
      </c>
    </row>
    <row r="36" spans="1:7" ht="12" customHeight="1">
      <c r="A36" s="19" t="s">
        <v>92</v>
      </c>
      <c r="B36" s="19" t="s">
        <v>82</v>
      </c>
      <c r="C36" s="19" t="s">
        <v>48</v>
      </c>
      <c r="D36" s="32">
        <v>787.5</v>
      </c>
      <c r="E36" s="32">
        <v>600.4</v>
      </c>
      <c r="F36" s="36">
        <f t="shared" si="0"/>
        <v>76.24126984126984</v>
      </c>
      <c r="G36" s="32">
        <v>75.2</v>
      </c>
    </row>
    <row r="37" spans="1:7" ht="15.75" customHeight="1">
      <c r="A37" s="18" t="s">
        <v>81</v>
      </c>
      <c r="B37" s="18" t="s">
        <v>58</v>
      </c>
      <c r="C37" s="18" t="s">
        <v>91</v>
      </c>
      <c r="D37" s="33">
        <f>D38+D39</f>
        <v>5146.2</v>
      </c>
      <c r="E37" s="33">
        <f t="shared" ref="E37:G37" si="9">E38+E39</f>
        <v>4582.8</v>
      </c>
      <c r="F37" s="31">
        <f t="shared" si="0"/>
        <v>89.05211612451906</v>
      </c>
      <c r="G37" s="33">
        <f t="shared" si="9"/>
        <v>3341.7</v>
      </c>
    </row>
    <row r="38" spans="1:7" ht="16.5" customHeight="1">
      <c r="A38" s="19" t="s">
        <v>83</v>
      </c>
      <c r="B38" s="19" t="s">
        <v>58</v>
      </c>
      <c r="C38" s="19" t="s">
        <v>46</v>
      </c>
      <c r="D38" s="32">
        <v>2797.2</v>
      </c>
      <c r="E38" s="32">
        <v>2650.5</v>
      </c>
      <c r="F38" s="36">
        <f t="shared" si="0"/>
        <v>94.755469755469761</v>
      </c>
      <c r="G38" s="32">
        <v>2650</v>
      </c>
    </row>
    <row r="39" spans="1:7" ht="16.5" customHeight="1">
      <c r="A39" s="19" t="s">
        <v>137</v>
      </c>
      <c r="B39" s="19" t="s">
        <v>58</v>
      </c>
      <c r="C39" s="19" t="s">
        <v>48</v>
      </c>
      <c r="D39" s="32">
        <v>2349</v>
      </c>
      <c r="E39" s="32">
        <v>1932.3</v>
      </c>
      <c r="F39" s="36">
        <f t="shared" si="0"/>
        <v>82.260536398467437</v>
      </c>
      <c r="G39" s="32">
        <v>691.7</v>
      </c>
    </row>
    <row r="40" spans="1:7" ht="14.25" customHeight="1">
      <c r="A40" s="17" t="s">
        <v>84</v>
      </c>
      <c r="B40" s="18"/>
      <c r="C40" s="18"/>
      <c r="D40" s="33">
        <f>D4+D12+D14+D18+D22+D28+D30+D35+D37</f>
        <v>277512.00000000006</v>
      </c>
      <c r="E40" s="33">
        <f>E4+E12+E14+E18+E22+E28+E30+E35+E37</f>
        <v>202609.69999999998</v>
      </c>
      <c r="F40" s="36">
        <f t="shared" si="0"/>
        <v>73.00934734353828</v>
      </c>
      <c r="G40" s="33">
        <f>G4+G12+G14+G18+G22+G28+G30+G35+G37</f>
        <v>189294.5</v>
      </c>
    </row>
    <row r="41" spans="1:7" ht="12.75" customHeight="1">
      <c r="A41" s="17" t="s">
        <v>85</v>
      </c>
      <c r="B41" s="17"/>
      <c r="C41" s="17"/>
      <c r="D41" s="33">
        <f>'доходы рб 9м..'!C56-'расх. рб 9м.'!D40</f>
        <v>20717.999999999942</v>
      </c>
      <c r="E41" s="33">
        <f>'доходы рб 9м..'!D56-'расх. рб 9м.'!E40</f>
        <v>53881.400000000052</v>
      </c>
      <c r="F41" s="30"/>
      <c r="G41" s="33">
        <f>'доходы рб 9м..'!F56-'расх. рб 9м.'!G40</f>
        <v>19774.899999999994</v>
      </c>
    </row>
    <row r="42" spans="1:7">
      <c r="A42" s="51" t="s">
        <v>86</v>
      </c>
      <c r="B42" s="51"/>
      <c r="C42" s="51"/>
      <c r="D42" s="51"/>
      <c r="E42" s="51"/>
      <c r="F42" s="51"/>
      <c r="G42" s="28"/>
    </row>
    <row r="43" spans="1:7">
      <c r="A43" s="51"/>
      <c r="B43" s="51"/>
      <c r="C43" s="51"/>
      <c r="D43" s="51"/>
      <c r="E43" s="51"/>
      <c r="F43" s="51"/>
      <c r="G43" s="28"/>
    </row>
    <row r="44" spans="1:7">
      <c r="A44" s="29"/>
      <c r="B44" s="29"/>
      <c r="C44" s="29"/>
      <c r="D44" s="29"/>
      <c r="E44" s="29"/>
      <c r="F44" s="29"/>
      <c r="G44" s="29"/>
    </row>
  </sheetData>
  <mergeCells count="3">
    <mergeCell ref="A1:F2"/>
    <mergeCell ref="A43:F43"/>
    <mergeCell ref="A42:F42"/>
  </mergeCell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доходы рб 9м..</vt:lpstr>
      <vt:lpstr>расх. рб 9м.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2021-01-13T07:26:19Z</cp:lastPrinted>
  <dcterms:created xsi:type="dcterms:W3CDTF">2011-04-06T12:51:21Z</dcterms:created>
  <dcterms:modified xsi:type="dcterms:W3CDTF">2021-10-12T07:07:16Z</dcterms:modified>
</cp:coreProperties>
</file>