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Исполнение районного и консолидированного бюджета\"/>
    </mc:Choice>
  </mc:AlternateContent>
  <xr:revisionPtr revIDLastSave="0" documentId="13_ncr:1_{9CBFE77C-2DFF-42DE-8272-B01278179A8D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доходы рб 9м.." sheetId="1" r:id="rId1"/>
    <sheet name="расх. рб 9м.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E16" i="1"/>
  <c r="F16" i="1"/>
  <c r="F10" i="1"/>
  <c r="F8" i="1"/>
  <c r="F40" i="1" l="1"/>
  <c r="D40" i="1"/>
  <c r="E40" i="1" s="1"/>
  <c r="C40" i="1"/>
  <c r="E50" i="1"/>
  <c r="D29" i="1"/>
  <c r="C29" i="1"/>
  <c r="E32" i="1"/>
  <c r="E42" i="2"/>
  <c r="F23" i="2"/>
  <c r="F22" i="2"/>
  <c r="D8" i="1"/>
  <c r="C16" i="1"/>
  <c r="E22" i="1"/>
  <c r="E11" i="1"/>
  <c r="D25" i="1"/>
  <c r="C25" i="1"/>
  <c r="E28" i="1"/>
  <c r="G37" i="2"/>
  <c r="G32" i="2"/>
  <c r="G24" i="2"/>
  <c r="G18" i="2"/>
  <c r="G12" i="2"/>
  <c r="F53" i="1"/>
  <c r="F29" i="1"/>
  <c r="E29" i="1" l="1"/>
  <c r="E41" i="1"/>
  <c r="E39" i="2"/>
  <c r="G39" i="2"/>
  <c r="D39" i="2"/>
  <c r="E14" i="2"/>
  <c r="G14" i="2"/>
  <c r="D14" i="2"/>
  <c r="E48" i="1"/>
  <c r="D10" i="1"/>
  <c r="F27" i="2"/>
  <c r="F8" i="2"/>
  <c r="E36" i="1"/>
  <c r="E30" i="1"/>
  <c r="E31" i="1"/>
  <c r="E33" i="1"/>
  <c r="E34" i="1"/>
  <c r="F24" i="1"/>
  <c r="F23" i="1" s="1"/>
  <c r="D53" i="1"/>
  <c r="C53" i="1"/>
  <c r="E55" i="1"/>
  <c r="E49" i="1"/>
  <c r="E53" i="1" l="1"/>
  <c r="F39" i="2"/>
  <c r="F14" i="2"/>
  <c r="C10" i="1"/>
  <c r="G30" i="2" l="1"/>
  <c r="G4" i="2"/>
  <c r="F6" i="1"/>
  <c r="G42" i="2" l="1"/>
  <c r="F5" i="1"/>
  <c r="F4" i="1" s="1"/>
  <c r="F41" i="2" l="1"/>
  <c r="E18" i="2"/>
  <c r="D18" i="2"/>
  <c r="F21" i="2"/>
  <c r="D16" i="1"/>
  <c r="C8" i="1"/>
  <c r="E4" i="2" l="1"/>
  <c r="D4" i="2"/>
  <c r="E51" i="1"/>
  <c r="E47" i="1"/>
  <c r="E10" i="1"/>
  <c r="E14" i="1"/>
  <c r="E8" i="1"/>
  <c r="D37" i="2" l="1"/>
  <c r="E37" i="2"/>
  <c r="E24" i="2"/>
  <c r="D24" i="2"/>
  <c r="E46" i="1"/>
  <c r="E27" i="1"/>
  <c r="F24" i="2" l="1"/>
  <c r="E15" i="1"/>
  <c r="F19" i="2" l="1"/>
  <c r="E44" i="1"/>
  <c r="E43" i="1"/>
  <c r="F18" i="2" l="1"/>
  <c r="E56" i="1"/>
  <c r="E9" i="1" l="1"/>
  <c r="E45" i="1" l="1"/>
  <c r="D6" i="1" l="1"/>
  <c r="D5" i="1" s="1"/>
  <c r="D4" i="1" l="1"/>
  <c r="D24" i="1"/>
  <c r="D23" i="1" l="1"/>
  <c r="D58" i="1" s="1"/>
  <c r="E54" i="1"/>
  <c r="E13" i="1"/>
  <c r="E7" i="1"/>
  <c r="E12" i="1"/>
  <c r="E17" i="1"/>
  <c r="E18" i="1"/>
  <c r="E19" i="1"/>
  <c r="E20" i="1"/>
  <c r="E21" i="1"/>
  <c r="E26" i="1"/>
  <c r="E39" i="1"/>
  <c r="E42" i="1"/>
  <c r="E52" i="1"/>
  <c r="C24" i="1" l="1"/>
  <c r="C6" i="1"/>
  <c r="F5" i="2"/>
  <c r="F6" i="2"/>
  <c r="F7" i="2"/>
  <c r="F9" i="2"/>
  <c r="F10" i="2"/>
  <c r="F11" i="2"/>
  <c r="F13" i="2"/>
  <c r="F15" i="2"/>
  <c r="F17" i="2"/>
  <c r="F20" i="2"/>
  <c r="F25" i="2"/>
  <c r="F26" i="2"/>
  <c r="F28" i="2"/>
  <c r="F29" i="2"/>
  <c r="F31" i="2"/>
  <c r="F33" i="2"/>
  <c r="F34" i="2"/>
  <c r="F35" i="2"/>
  <c r="F36" i="2"/>
  <c r="F38" i="2"/>
  <c r="F40" i="2"/>
  <c r="E32" i="2"/>
  <c r="E30" i="2"/>
  <c r="E12" i="2"/>
  <c r="D32" i="2"/>
  <c r="D42" i="2" s="1"/>
  <c r="D30" i="2"/>
  <c r="D12" i="2"/>
  <c r="E43" i="2" l="1"/>
  <c r="C23" i="1"/>
  <c r="E23" i="1" s="1"/>
  <c r="E24" i="1"/>
  <c r="F37" i="2"/>
  <c r="E6" i="1"/>
  <c r="C5" i="1"/>
  <c r="F30" i="2"/>
  <c r="F12" i="2"/>
  <c r="E25" i="1"/>
  <c r="F32" i="2"/>
  <c r="F4" i="2"/>
  <c r="F42" i="2" l="1"/>
  <c r="C4" i="1"/>
  <c r="E5" i="1"/>
  <c r="E4" i="1" l="1"/>
  <c r="C58" i="1"/>
  <c r="D43" i="2" l="1"/>
  <c r="E58" i="1"/>
  <c r="F58" i="1" l="1"/>
  <c r="G43" i="2" s="1"/>
</calcChain>
</file>

<file path=xl/sharedStrings.xml><?xml version="1.0" encoding="utf-8"?>
<sst xmlns="http://schemas.openxmlformats.org/spreadsheetml/2006/main" count="238" uniqueCount="176">
  <si>
    <t>Уточ.план на год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</si>
  <si>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</si>
  <si>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</si>
  <si>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</si>
  <si>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</si>
  <si>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</si>
  <si>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</si>
  <si>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</si>
  <si>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</si>
  <si>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</si>
  <si>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1 05 02000 01 1000 110</t>
  </si>
  <si>
    <t>Единый налог на вмененный доход для отдельных видов деятельности</t>
  </si>
  <si>
    <t>1 05 03011 01 1000 110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</si>
  <si>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</si>
  <si>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</si>
  <si>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</si>
  <si>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</si>
  <si>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</si>
  <si>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</si>
  <si>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1 12 00000 00 0000 000 </t>
  </si>
  <si>
    <t>Платежи за пользование природными ресурсами</t>
  </si>
  <si>
    <t xml:space="preserve">1 14 00000 00 0000 000 </t>
  </si>
  <si>
    <t>Доходы от продажи материальных и нематериальных запасов</t>
  </si>
  <si>
    <t>1 15 00000 00 0000 000</t>
  </si>
  <si>
    <t>Административные платежи и сборы</t>
  </si>
  <si>
    <t>1 16 00000 00 0000 000</t>
  </si>
  <si>
    <t>Штрафы, санкции  , возмещение ущерба</t>
  </si>
  <si>
    <t>2 02 00000 00 0000 151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</si>
  <si>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</si>
  <si>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</si>
  <si>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муниципальных образований </t>
  </si>
  <si>
    <t>Прочие субсидии</t>
  </si>
  <si>
    <t>Субвенции от других бюджетов бюджетной системы Российской Федерации</t>
  </si>
  <si>
    <t>Субвенции на осуществление первичного воинского учета</t>
  </si>
  <si>
    <t>Субвенции на ежемесячное денежное вознаграждение за классное руководство</t>
  </si>
  <si>
    <t>Субвенции на выполнение передаваемых полномочий</t>
  </si>
  <si>
    <t>Субвенции на содержание ребенка в семье опекуна и приемной семье, а также на оплату труда приемному родителю</t>
  </si>
  <si>
    <t>Субвенции на компенсацию части родительской платы за содержание ребенка в дошкольных учреждениях</t>
  </si>
  <si>
    <t>Прочие субвенции</t>
  </si>
  <si>
    <t>Иные межбюджетные трансферты</t>
  </si>
  <si>
    <t>Всего доходов</t>
  </si>
  <si>
    <t>Наименование</t>
  </si>
  <si>
    <t>РЗ</t>
  </si>
  <si>
    <t>ПР</t>
  </si>
  <si>
    <t>% испол. к год. назнач.</t>
  </si>
  <si>
    <t xml:space="preserve">Общегосударственные вопросы </t>
  </si>
  <si>
    <t>01</t>
  </si>
  <si>
    <t>Функционирование высшего должностного лица органов местного самоуправления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</si>
  <si>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</si>
  <si>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</si>
  <si>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</si>
  <si>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</si>
  <si>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</si>
  <si>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контроля</t>
  </si>
  <si>
    <t>06</t>
  </si>
  <si>
    <t>Резервные фонды</t>
  </si>
  <si>
    <t>12</t>
  </si>
  <si>
    <t>Другие общегосударственные вопросы</t>
  </si>
  <si>
    <t>14</t>
  </si>
  <si>
    <t>Национальная экономика</t>
  </si>
  <si>
    <t>05</t>
  </si>
  <si>
    <t>Транспорт</t>
  </si>
  <si>
    <t>08</t>
  </si>
  <si>
    <t>Другие вопросы в национальной экономики</t>
  </si>
  <si>
    <t>Жилищно-коммунальное хозяйство</t>
  </si>
  <si>
    <t>Коммунальное хозяйство</t>
  </si>
  <si>
    <t>Образование</t>
  </si>
  <si>
    <t>07</t>
  </si>
  <si>
    <t xml:space="preserve"> 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</si>
  <si>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</si>
  <si>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</si>
  <si>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</si>
  <si>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</si>
  <si>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</si>
  <si>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 xml:space="preserve"> Физическая культура  и спорт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</si>
  <si>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</si>
  <si>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</si>
  <si>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</si>
  <si>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</si>
  <si>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</si>
  <si>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</si>
  <si>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</si>
  <si>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11</t>
  </si>
  <si>
    <t>Дотации бюджетам поселений</t>
  </si>
  <si>
    <t>Всего расходов</t>
  </si>
  <si>
    <t>Дефицит бюджета</t>
  </si>
  <si>
    <t>Начальник финансового отдела                             Р.И.Бельчук</t>
  </si>
  <si>
    <t>13</t>
  </si>
  <si>
    <t>Национальная оборона</t>
  </si>
  <si>
    <t>Мобилизационная и войсковая подготовка</t>
  </si>
  <si>
    <t>Культура, кинематография</t>
  </si>
  <si>
    <t>00</t>
  </si>
  <si>
    <t>Массовый спорт</t>
  </si>
  <si>
    <t>Жилищное хозяйство</t>
  </si>
  <si>
    <t>Дорожное хозяйство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</si>
  <si>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</si>
  <si>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</si>
  <si>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Безмозмездные поступления от других бюджетов бюджетной системы</t>
  </si>
  <si>
    <t>2 00 00000 00 0000 151</t>
  </si>
  <si>
    <t xml:space="preserve">Безмозмездные поступления </t>
  </si>
  <si>
    <t>Уточнен. план на год</t>
  </si>
  <si>
    <t>Дотации на поддержку мер по обеспечению сбалансированности бюджетов</t>
  </si>
  <si>
    <t>1 03 00000 00 0000 000</t>
  </si>
  <si>
    <t>Налоги на товары (работы, услуги), реалиализуемые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</si>
  <si>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</si>
  <si>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</si>
  <si>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</si>
  <si>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</si>
  <si>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1 05 04000 02 1000 110</t>
  </si>
  <si>
    <t>Налог, взимаемый в связи с применением патентной системы налогообложения</t>
  </si>
  <si>
    <t>2 02 10000 00 0000 151</t>
  </si>
  <si>
    <t>2 02 15001 00 0000 151</t>
  </si>
  <si>
    <t>2 02 20000 00 0000 151</t>
  </si>
  <si>
    <t>2 02 29999 00 0000 151</t>
  </si>
  <si>
    <t>2 02 30000 00 0000 151</t>
  </si>
  <si>
    <t>2 02 30021 00 0000 151</t>
  </si>
  <si>
    <t>2 02 30024 00 0000 151</t>
  </si>
  <si>
    <t>2 02 30027 00 0000 151</t>
  </si>
  <si>
    <t>2 02 30029 00 0000 151</t>
  </si>
  <si>
    <t>2 02 35082 00 0000 151</t>
  </si>
  <si>
    <t>2 02 35118 00 0000 151</t>
  </si>
  <si>
    <t>2 02 39999 00 0000 151</t>
  </si>
  <si>
    <t>2 02 40014 00 0000 151</t>
  </si>
  <si>
    <t>2 02 49999 00 0000 151</t>
  </si>
  <si>
    <t>Дополнительное образование</t>
  </si>
  <si>
    <t xml:space="preserve">% испол.к год.  назнач. </t>
  </si>
  <si>
    <t>2 02 15002 00 0000 151</t>
  </si>
  <si>
    <t>2 02 40000 00 0000 151</t>
  </si>
  <si>
    <t>2 02 20216 00 0000 151</t>
  </si>
  <si>
    <t>Субсидии бюджетам на осуществление дорожной деятельности в отношении автомобильных дорог общего пользования</t>
  </si>
  <si>
    <t>Судебная система</t>
  </si>
  <si>
    <t>2 02 35120 00 0000 151</t>
  </si>
  <si>
    <t xml:space="preserve">Субвенции бюджетам муниципальных образований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</si>
  <si>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</si>
  <si>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Благоустройство</t>
  </si>
  <si>
    <t>1 17 00000 00 0000 000</t>
  </si>
  <si>
    <t>Прочие неналоговые доходы</t>
  </si>
  <si>
    <t>Иные дотации</t>
  </si>
  <si>
    <t>2 02 25497 00 0000 151</t>
  </si>
  <si>
    <t>Субсидии бюджетам на реализацию мероприятий по обеспечению жильем молодых семей</t>
  </si>
  <si>
    <t>2 02 25097 00 0000 151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</si>
  <si>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</si>
  <si>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2 02 252299 00 0000 151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</si>
  <si>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 погибших при защите Отечества на 2019-2024 годы"</t>
  </si>
  <si>
    <t>2 02 25299 00 0000 151</t>
  </si>
  <si>
    <t>2 02 45303 00 0000 151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</si>
  <si>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</si>
  <si>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</si>
  <si>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Налог, взимаемый в связи с применением упрощенной системы налогообложения </t>
  </si>
  <si>
    <t>1 05 01000 01 1000 110</t>
  </si>
  <si>
    <t>Субвенции бюджетам на осуществление полномочий по обеспечению жильемотдельных категорий граждан, установленных Федеральным законом от 12 января 1995 года №5-ФЗ "О ветеранах"</t>
  </si>
  <si>
    <t xml:space="preserve"> </t>
  </si>
  <si>
    <t>2 02 35135 00 0000 151</t>
  </si>
  <si>
    <t>2 02 35134 00 0000 151</t>
  </si>
  <si>
    <t>2 02 35469 00 0000 151</t>
  </si>
  <si>
    <t>Субвенции напроведение Всероссийской переписи населения</t>
  </si>
  <si>
    <t>2 02 25519 00 0000 151</t>
  </si>
  <si>
    <t>Субсидии бюджетам на поддержку отрасли культуры</t>
  </si>
  <si>
    <t>2 02 25491 00 0000 151</t>
  </si>
  <si>
    <t>Субсидии бюджетам на создание в образовательных организациях различных типов для реализации дополнительных общеразвивающих программ всех направлений</t>
  </si>
  <si>
    <t>2 02 25576 00 0000 151</t>
  </si>
  <si>
    <t>Субсидии бюджетам на обеспечение комплексного  развития сельских территорий</t>
  </si>
  <si>
    <t>2 02 19999 00 0000 151</t>
  </si>
  <si>
    <t>Прочие дотации</t>
  </si>
  <si>
    <t>Охрана окружающей среды</t>
  </si>
  <si>
    <t>Другие вопросы в области охраны окружающей среды</t>
  </si>
  <si>
    <t>2 02 25269 00 0000 151</t>
  </si>
  <si>
    <t>Субсидии бюджетам на закупку контейнеров для раздельного накопления твердых бытовых отходов</t>
  </si>
  <si>
    <t>2 02 35260 00 0000 151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</si>
  <si>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</si>
  <si>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Исполнение районного бюджета по доходам на 1.01.2022 года</t>
  </si>
  <si>
    <t>Исполнено на 1.01.2022г</t>
  </si>
  <si>
    <t>Исполне  но на 1.01.2021г.</t>
  </si>
  <si>
    <t>Исполнение бюджетных ассигнований на 1.01.2022 г. по расходам  районного бюджета</t>
  </si>
  <si>
    <t>Исполнено на 1.01.2022г.</t>
  </si>
  <si>
    <t>Исполнено на 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</si>
</sst>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22" fillId="0" borderId="10" xfId="1" applyFont="1" applyBorder="1"/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0" xfId="1" applyFont="1" applyBorder="1" applyAlignment="1">
      <alignment horizontal="center"/>
    </xf>
    <xf numFmtId="164" fontId="22" fillId="0" borderId="10" xfId="1" applyNumberFormat="1" applyFont="1" applyBorder="1"/>
    <xf numFmtId="0" fontId="22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0" xfId="1" applyFont="1" applyBorder="1"/>
    <xf numFmtId="0" fontId="21" fillId="0" borderId="10" xfId="1" applyFont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0" xfId="1" applyFont="1" applyBorder="1" applyAlignment="1">
      <alignment horizontal="center" vertical="center" wrapText="1"/>
    </xf>
    <xf numFmtId="0" fontId="20" fillId="0" borderId="10" xfId="1" applyFont="1" applyBorder="1"/>
    <xf numFmtId="0" fontId="23" fillId="0" borderId="0" xfId="0" applyFont="1"/>
    <xf numFmtId="0" fontId="22" fillId="0" borderId="10" xfId="43" applyFont="1" applyBorder="1" applyAlignment="1">
      <alignment horizontal="center" vertical="center" wrapText="1"/>
    </xf>
    <xf numFmtId="49" fontId="22" fillId="0" borderId="10" xfId="43" applyNumberFormat="1" applyFont="1" applyBorder="1" applyAlignment="1">
      <alignment horizontal="center" vertical="center" wrapText="1"/>
    </xf>
    <xf numFmtId="49" fontId="21" fillId="0" borderId="10" xfId="43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distributed"/>
    </xf>
    <xf numFmtId="0" fontId="24" fillId="0" borderId="15" xfId="0" applyFont="1" applyBorder="1" applyAlignment="1">
      <alignment horizontal="center" vertical="top" wrapText="1"/>
    </xf>
    <xf numFmtId="0" fontId="21" fillId="0" borderId="10" xfId="43" applyFont="1" applyBorder="1" applyAlignment="1">
      <alignment horizontal="center" vertical="center" wrapText="1"/>
    </xf>
    <xf numFmtId="0" fontId="24" fillId="0" borderId="15" xfId="0" applyFont="1" applyBorder="1" applyAlignment="1">
      <alignment horizontal="right" wrapText="1"/>
    </xf>
    <xf numFmtId="0" fontId="21" fillId="0" borderId="10" xfId="43" applyFont="1" applyBorder="1" applyAlignment="1">
      <alignment horizontal="center" wrapText="1"/>
    </xf>
    <xf numFmtId="0" fontId="21" fillId="0" borderId="10" xfId="43" applyFont="1" applyBorder="1" applyAlignment="1">
      <alignment horizontal="center" vertical="justify"/>
    </xf>
    <xf numFmtId="0" fontId="21" fillId="0" borderId="10" xfId="43" applyFont="1" applyBorder="1" applyAlignment="1">
      <alignment horizontal="justify" vertical="justify"/>
    </xf>
    <xf numFmtId="0" fontId="24" fillId="0" borderId="0" xfId="0" applyFont="1"/>
    <xf numFmtId="0" fontId="25" fillId="0" borderId="0" xfId="0" applyFont="1"/>
    <xf numFmtId="0" fontId="26" fillId="0" borderId="10" xfId="43" applyFont="1" applyBorder="1"/>
    <xf numFmtId="164" fontId="26" fillId="0" borderId="10" xfId="43" applyNumberFormat="1" applyFont="1" applyBorder="1" applyAlignment="1">
      <alignment horizontal="center" vertical="center"/>
    </xf>
    <xf numFmtId="0" fontId="27" fillId="0" borderId="10" xfId="43" applyFont="1" applyBorder="1" applyAlignment="1">
      <alignment vertical="center"/>
    </xf>
    <xf numFmtId="0" fontId="26" fillId="0" borderId="10" xfId="43" applyFont="1" applyBorder="1" applyAlignment="1">
      <alignment vertical="center"/>
    </xf>
    <xf numFmtId="0" fontId="27" fillId="0" borderId="10" xfId="43" applyFont="1" applyBorder="1"/>
    <xf numFmtId="0" fontId="24" fillId="0" borderId="14" xfId="0" applyFont="1" applyBorder="1" applyAlignment="1">
      <alignment horizontal="left" vertical="top" wrapText="1"/>
    </xf>
    <xf numFmtId="164" fontId="27" fillId="0" borderId="10" xfId="43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distributed"/>
    </xf>
    <xf numFmtId="0" fontId="21" fillId="0" borderId="10" xfId="1" applyFont="1" applyBorder="1" applyAlignment="1">
      <alignment horizontal="center" vertical="distributed"/>
    </xf>
    <xf numFmtId="0" fontId="24" fillId="0" borderId="13" xfId="0" applyFont="1" applyBorder="1" applyAlignment="1">
      <alignment horizontal="right" vertical="distributed" wrapText="1"/>
    </xf>
    <xf numFmtId="0" fontId="29" fillId="0" borderId="16" xfId="0" applyFont="1" applyBorder="1" applyAlignment="1">
      <alignment horizontal="right" wrapText="1"/>
    </xf>
    <xf numFmtId="0" fontId="21" fillId="0" borderId="12" xfId="1" applyFont="1" applyBorder="1" applyAlignment="1">
      <alignment horizontal="center" vertical="justify"/>
    </xf>
    <xf numFmtId="0" fontId="21" fillId="0" borderId="13" xfId="1" applyFont="1" applyBorder="1" applyAlignment="1">
      <alignment horizontal="center" vertical="justify"/>
    </xf>
    <xf numFmtId="0" fontId="28" fillId="0" borderId="11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0" xfId="1" applyFont="1" applyBorder="1" applyAlignment="1">
      <alignment horizontal="center" vertical="justify"/>
    </xf>
    <xf numFmtId="0" fontId="22" fillId="0" borderId="0" xfId="43" applyFont="1" applyAlignment="1">
      <alignment horizontal="center" vertical="justify"/>
    </xf>
    <xf numFmtId="0" fontId="21" fillId="0" borderId="0" xfId="43" applyFont="1" applyAlignment="1">
      <alignment horizontal="center"/>
    </xf>
    <xf numFmtId="0" fontId="27" fillId="0" borderId="10" xfId="43" applyFont="1" applyFill="1" applyBorder="1" applyAlignment="1">
      <alignment vertical="center"/>
    </xf>
  </cellXfs>
  <cellStyles count="85">
    <cellStyle name="20% - Акцент1 2" xfId="2" xr:uid="{00000000-0005-0000-0000-000000000000}"/>
    <cellStyle name="20% - Акцент1 3" xfId="44" xr:uid="{00000000-0005-0000-0000-000001000000}"/>
    <cellStyle name="20% - Акцент2 2" xfId="3" xr:uid="{00000000-0005-0000-0000-000002000000}"/>
    <cellStyle name="20% - Акцент2 3" xfId="45" xr:uid="{00000000-0005-0000-0000-000003000000}"/>
    <cellStyle name="20% - Акцент3 2" xfId="4" xr:uid="{00000000-0005-0000-0000-000004000000}"/>
    <cellStyle name="20% - Акцент3 3" xfId="46" xr:uid="{00000000-0005-0000-0000-000005000000}"/>
    <cellStyle name="20% - Акцент4 2" xfId="5" xr:uid="{00000000-0005-0000-0000-000006000000}"/>
    <cellStyle name="20% - Акцент4 3" xfId="47" xr:uid="{00000000-0005-0000-0000-000007000000}"/>
    <cellStyle name="20% - Акцент5 2" xfId="6" xr:uid="{00000000-0005-0000-0000-000008000000}"/>
    <cellStyle name="20% - Акцент5 3" xfId="48" xr:uid="{00000000-0005-0000-0000-000009000000}"/>
    <cellStyle name="20% - Акцент6 2" xfId="7" xr:uid="{00000000-0005-0000-0000-00000A000000}"/>
    <cellStyle name="20% - Акцент6 3" xfId="49" xr:uid="{00000000-0005-0000-0000-00000B000000}"/>
    <cellStyle name="40% - Акцент1 2" xfId="8" xr:uid="{00000000-0005-0000-0000-00000C000000}"/>
    <cellStyle name="40% - Акцент1 3" xfId="50" xr:uid="{00000000-0005-0000-0000-00000D000000}"/>
    <cellStyle name="40% - Акцент2 2" xfId="9" xr:uid="{00000000-0005-0000-0000-00000E000000}"/>
    <cellStyle name="40% - Акцент2 3" xfId="51" xr:uid="{00000000-0005-0000-0000-00000F000000}"/>
    <cellStyle name="40% - Акцент3 2" xfId="10" xr:uid="{00000000-0005-0000-0000-000010000000}"/>
    <cellStyle name="40% - Акцент3 3" xfId="52" xr:uid="{00000000-0005-0000-0000-000011000000}"/>
    <cellStyle name="40% - Акцент4 2" xfId="11" xr:uid="{00000000-0005-0000-0000-000012000000}"/>
    <cellStyle name="40% - Акцент4 3" xfId="53" xr:uid="{00000000-0005-0000-0000-000013000000}"/>
    <cellStyle name="40% - Акцент5 2" xfId="12" xr:uid="{00000000-0005-0000-0000-000014000000}"/>
    <cellStyle name="40% - Акцент5 3" xfId="54" xr:uid="{00000000-0005-0000-0000-000015000000}"/>
    <cellStyle name="40% - Акцент6 2" xfId="13" xr:uid="{00000000-0005-0000-0000-000016000000}"/>
    <cellStyle name="40% - Акцент6 3" xfId="55" xr:uid="{00000000-0005-0000-0000-000017000000}"/>
    <cellStyle name="60% - Акцент1 2" xfId="14" xr:uid="{00000000-0005-0000-0000-000018000000}"/>
    <cellStyle name="60% - Акцент1 3" xfId="56" xr:uid="{00000000-0005-0000-0000-000019000000}"/>
    <cellStyle name="60% - Акцент2 2" xfId="15" xr:uid="{00000000-0005-0000-0000-00001A000000}"/>
    <cellStyle name="60% - Акцент2 3" xfId="57" xr:uid="{00000000-0005-0000-0000-00001B000000}"/>
    <cellStyle name="60% - Акцент3 2" xfId="16" xr:uid="{00000000-0005-0000-0000-00001C000000}"/>
    <cellStyle name="60% - Акцент3 3" xfId="58" xr:uid="{00000000-0005-0000-0000-00001D000000}"/>
    <cellStyle name="60% - Акцент4 2" xfId="17" xr:uid="{00000000-0005-0000-0000-00001E000000}"/>
    <cellStyle name="60% - Акцент4 3" xfId="59" xr:uid="{00000000-0005-0000-0000-00001F000000}"/>
    <cellStyle name="60% - Акцент5 2" xfId="18" xr:uid="{00000000-0005-0000-0000-000020000000}"/>
    <cellStyle name="60% - Акцент5 3" xfId="60" xr:uid="{00000000-0005-0000-0000-000021000000}"/>
    <cellStyle name="60% - Акцент6 2" xfId="19" xr:uid="{00000000-0005-0000-0000-000022000000}"/>
    <cellStyle name="60% - Акцент6 3" xfId="61" xr:uid="{00000000-0005-0000-0000-000023000000}"/>
    <cellStyle name="Акцент1 2" xfId="20" xr:uid="{00000000-0005-0000-0000-000024000000}"/>
    <cellStyle name="Акцент1 3" xfId="62" xr:uid="{00000000-0005-0000-0000-000025000000}"/>
    <cellStyle name="Акцент2 2" xfId="21" xr:uid="{00000000-0005-0000-0000-000026000000}"/>
    <cellStyle name="Акцент2 3" xfId="63" xr:uid="{00000000-0005-0000-0000-000027000000}"/>
    <cellStyle name="Акцент3 2" xfId="22" xr:uid="{00000000-0005-0000-0000-000028000000}"/>
    <cellStyle name="Акцент3 3" xfId="64" xr:uid="{00000000-0005-0000-0000-000029000000}"/>
    <cellStyle name="Акцент4 2" xfId="23" xr:uid="{00000000-0005-0000-0000-00002A000000}"/>
    <cellStyle name="Акцент4 3" xfId="65" xr:uid="{00000000-0005-0000-0000-00002B000000}"/>
    <cellStyle name="Акцент5 2" xfId="24" xr:uid="{00000000-0005-0000-0000-00002C000000}"/>
    <cellStyle name="Акцент5 3" xfId="66" xr:uid="{00000000-0005-0000-0000-00002D000000}"/>
    <cellStyle name="Акцент6 2" xfId="25" xr:uid="{00000000-0005-0000-0000-00002E000000}"/>
    <cellStyle name="Акцент6 3" xfId="67" xr:uid="{00000000-0005-0000-0000-00002F000000}"/>
    <cellStyle name="Ввод  2" xfId="26" xr:uid="{00000000-0005-0000-0000-000030000000}"/>
    <cellStyle name="Ввод  3" xfId="68" xr:uid="{00000000-0005-0000-0000-000031000000}"/>
    <cellStyle name="Вывод 2" xfId="27" xr:uid="{00000000-0005-0000-0000-000032000000}"/>
    <cellStyle name="Вывод 3" xfId="69" xr:uid="{00000000-0005-0000-0000-000033000000}"/>
    <cellStyle name="Вычисление 2" xfId="28" xr:uid="{00000000-0005-0000-0000-000034000000}"/>
    <cellStyle name="Вычисление 3" xfId="70" xr:uid="{00000000-0005-0000-0000-000035000000}"/>
    <cellStyle name="Заголовок 1 2" xfId="29" xr:uid="{00000000-0005-0000-0000-000036000000}"/>
    <cellStyle name="Заголовок 1 3" xfId="71" xr:uid="{00000000-0005-0000-0000-000037000000}"/>
    <cellStyle name="Заголовок 2 2" xfId="30" xr:uid="{00000000-0005-0000-0000-000038000000}"/>
    <cellStyle name="Заголовок 2 3" xfId="72" xr:uid="{00000000-0005-0000-0000-000039000000}"/>
    <cellStyle name="Заголовок 3 2" xfId="31" xr:uid="{00000000-0005-0000-0000-00003A000000}"/>
    <cellStyle name="Заголовок 3 3" xfId="73" xr:uid="{00000000-0005-0000-0000-00003B000000}"/>
    <cellStyle name="Заголовок 4 2" xfId="32" xr:uid="{00000000-0005-0000-0000-00003C000000}"/>
    <cellStyle name="Заголовок 4 3" xfId="74" xr:uid="{00000000-0005-0000-0000-00003D000000}"/>
    <cellStyle name="Итог 2" xfId="33" xr:uid="{00000000-0005-0000-0000-00003E000000}"/>
    <cellStyle name="Итог 3" xfId="75" xr:uid="{00000000-0005-0000-0000-00003F000000}"/>
    <cellStyle name="Контрольная ячейка 2" xfId="34" xr:uid="{00000000-0005-0000-0000-000040000000}"/>
    <cellStyle name="Контрольная ячейка 3" xfId="76" xr:uid="{00000000-0005-0000-0000-000041000000}"/>
    <cellStyle name="Название 2" xfId="35" xr:uid="{00000000-0005-0000-0000-000042000000}"/>
    <cellStyle name="Название 3" xfId="77" xr:uid="{00000000-0005-0000-0000-000043000000}"/>
    <cellStyle name="Нейтральный 2" xfId="36" xr:uid="{00000000-0005-0000-0000-000044000000}"/>
    <cellStyle name="Нейтральный 3" xfId="78" xr:uid="{00000000-0005-0000-0000-000045000000}"/>
    <cellStyle name="Обычный" xfId="0" builtinId="0"/>
    <cellStyle name="Обычный 2" xfId="1" xr:uid="{00000000-0005-0000-0000-000047000000}"/>
    <cellStyle name="Обычный 3" xfId="43" xr:uid="{00000000-0005-0000-0000-000048000000}"/>
    <cellStyle name="Плохой 2" xfId="37" xr:uid="{00000000-0005-0000-0000-000049000000}"/>
    <cellStyle name="Плохой 3" xfId="79" xr:uid="{00000000-0005-0000-0000-00004A000000}"/>
    <cellStyle name="Пояснение 2" xfId="38" xr:uid="{00000000-0005-0000-0000-00004B000000}"/>
    <cellStyle name="Пояснение 3" xfId="80" xr:uid="{00000000-0005-0000-0000-00004C000000}"/>
    <cellStyle name="Примечание 2" xfId="39" xr:uid="{00000000-0005-0000-0000-00004D000000}"/>
    <cellStyle name="Примечание 3" xfId="81" xr:uid="{00000000-0005-0000-0000-00004E000000}"/>
    <cellStyle name="Связанная ячейка 2" xfId="40" xr:uid="{00000000-0005-0000-0000-00004F000000}"/>
    <cellStyle name="Связанная ячейка 3" xfId="82" xr:uid="{00000000-0005-0000-0000-000050000000}"/>
    <cellStyle name="Текст предупреждения 2" xfId="41" xr:uid="{00000000-0005-0000-0000-000051000000}"/>
    <cellStyle name="Текст предупреждения 3" xfId="83" xr:uid="{00000000-0005-0000-0000-000052000000}"/>
    <cellStyle name="Хороший 2" xfId="42" xr:uid="{00000000-0005-0000-0000-000053000000}"/>
    <cellStyle name="Хороший 3" xfId="84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58"/>
  <sheetViews>
    <sheetView topLeftCell="A55" workbookViewId="0">
      <selection activeCell="F26" sqref="F26"/>
    </sheetView>
  </sheetViews>
  <sheetFormatPr defaultRowHeight="15" x14ac:dyDescent="0.25"/>
  <cols>
    <col min="1" max="1" width="19.7109375" customWidth="1"/>
    <col min="2" max="2" width="33.7109375" customWidth="1"/>
    <col min="3" max="3" width="10.28515625" customWidth="1"/>
    <col min="4" max="4" width="10.85546875" customWidth="1"/>
    <col min="5" max="5" width="7.85546875" customWidth="1"/>
    <col min="6" max="6" width="9" customWidth="1"/>
  </cols>
  <sheetData>
    <row r="1" spans="1:6" ht="15.75" x14ac:dyDescent="0.25">
      <c r="A1" s="43" t="s">
        <v>170</v>
      </c>
      <c r="B1" s="43"/>
      <c r="C1" s="43"/>
      <c r="D1" s="43"/>
      <c r="E1" s="44"/>
      <c r="F1" s="29"/>
    </row>
    <row r="2" spans="1:6" ht="15" customHeight="1" x14ac:dyDescent="0.25">
      <c r="A2" s="45"/>
      <c r="B2" s="45"/>
      <c r="C2" s="41" t="s">
        <v>0</v>
      </c>
      <c r="D2" s="41" t="s">
        <v>171</v>
      </c>
      <c r="E2" s="47" t="s">
        <v>125</v>
      </c>
      <c r="F2" s="41" t="s">
        <v>172</v>
      </c>
    </row>
    <row r="3" spans="1:6" ht="36" customHeight="1" x14ac:dyDescent="0.25">
      <c r="A3" s="46"/>
      <c r="B3" s="46"/>
      <c r="C3" s="42"/>
      <c r="D3" s="42"/>
      <c r="E3" s="47"/>
      <c r="F3" s="42"/>
    </row>
    <row r="4" spans="1:6" x14ac:dyDescent="0.25">
      <c r="A4" s="5" t="s">
        <v>1</v>
      </c>
      <c r="B4" s="6" t="s">
        <v>2</v>
      </c>
      <c r="C4" s="3">
        <f>C5+C16</f>
        <v>175418.90000000002</v>
      </c>
      <c r="D4" s="3">
        <f>D5+D16</f>
        <v>176415.8</v>
      </c>
      <c r="E4" s="7">
        <f t="shared" ref="E4:E58" si="0">D4/C4*100</f>
        <v>100.56829680268203</v>
      </c>
      <c r="F4" s="3">
        <f>F5+F16</f>
        <v>112692.4</v>
      </c>
    </row>
    <row r="5" spans="1:6" x14ac:dyDescent="0.25">
      <c r="A5" s="5"/>
      <c r="B5" s="6" t="s">
        <v>3</v>
      </c>
      <c r="C5" s="3">
        <f>C6+C10+C15+C8</f>
        <v>90047</v>
      </c>
      <c r="D5" s="3">
        <f>D6+D10+D15+D8</f>
        <v>90955.599999999991</v>
      </c>
      <c r="E5" s="7">
        <f t="shared" si="0"/>
        <v>101.00902861838816</v>
      </c>
      <c r="F5" s="3">
        <f>F6+F10+F15+F8</f>
        <v>74143.8</v>
      </c>
    </row>
    <row r="6" spans="1:6" x14ac:dyDescent="0.25">
      <c r="A6" s="5" t="s">
        <v>4</v>
      </c>
      <c r="B6" s="8" t="s">
        <v>5</v>
      </c>
      <c r="C6" s="3">
        <f>C7</f>
        <v>67050</v>
      </c>
      <c r="D6" s="3">
        <f t="shared" ref="D6:F6" si="1">D7</f>
        <v>67730.5</v>
      </c>
      <c r="E6" s="7">
        <f t="shared" si="0"/>
        <v>101.01491424310215</v>
      </c>
      <c r="F6" s="3">
        <f t="shared" si="1"/>
        <v>63685.599999999999</v>
      </c>
    </row>
    <row r="7" spans="1:6" x14ac:dyDescent="0.25">
      <c r="A7" s="9" t="s">
        <v>6</v>
      </c>
      <c r="B7" s="10" t="s">
        <v>7</v>
      </c>
      <c r="C7" s="11">
        <v>67050</v>
      </c>
      <c r="D7" s="11">
        <v>67730.5</v>
      </c>
      <c r="E7" s="7">
        <f t="shared" si="0"/>
        <v>101.01491424310215</v>
      </c>
      <c r="F7" s="11">
        <v>63685.599999999999</v>
      </c>
    </row>
    <row r="8" spans="1:6" ht="39" thickBot="1" x14ac:dyDescent="0.3">
      <c r="A8" s="5" t="s">
        <v>102</v>
      </c>
      <c r="B8" s="21" t="s">
        <v>103</v>
      </c>
      <c r="C8" s="3">
        <f>C9</f>
        <v>5395.7</v>
      </c>
      <c r="D8" s="3">
        <f>D9</f>
        <v>5499.4</v>
      </c>
      <c r="E8" s="7">
        <f t="shared" si="0"/>
        <v>101.92190077283763</v>
      </c>
      <c r="F8" s="3">
        <f t="shared" ref="F8" si="2">F9</f>
        <v>4935.5</v>
      </c>
    </row>
    <row r="9" spans="1:6" ht="39" thickBot="1" x14ac:dyDescent="0.3">
      <c r="A9" s="35" t="s">
        <v>105</v>
      </c>
      <c r="B9" s="22" t="s">
        <v>104</v>
      </c>
      <c r="C9" s="24">
        <v>5395.7</v>
      </c>
      <c r="D9" s="11">
        <v>5499.4</v>
      </c>
      <c r="E9" s="7">
        <f t="shared" si="0"/>
        <v>101.92190077283763</v>
      </c>
      <c r="F9" s="11">
        <v>4935.5</v>
      </c>
    </row>
    <row r="10" spans="1:6" x14ac:dyDescent="0.25">
      <c r="A10" s="5" t="s">
        <v>8</v>
      </c>
      <c r="B10" s="8" t="s">
        <v>9</v>
      </c>
      <c r="C10" s="40">
        <f>C12+C13+C14+C11</f>
        <v>16731.3</v>
      </c>
      <c r="D10" s="40">
        <f>D12+D13+D14+D11</f>
        <v>16845.800000000003</v>
      </c>
      <c r="E10" s="7">
        <f t="shared" si="0"/>
        <v>100.68434610580172</v>
      </c>
      <c r="F10" s="40">
        <f t="shared" ref="F10" si="3">F11+F12+F13</f>
        <v>4550.2</v>
      </c>
    </row>
    <row r="11" spans="1:6" ht="38.25" x14ac:dyDescent="0.25">
      <c r="A11" s="9" t="s">
        <v>149</v>
      </c>
      <c r="B11" s="38" t="s">
        <v>148</v>
      </c>
      <c r="C11" s="39">
        <v>11096.3</v>
      </c>
      <c r="D11" s="39">
        <v>11103.6</v>
      </c>
      <c r="E11" s="7">
        <f t="shared" si="0"/>
        <v>100.06578769499743</v>
      </c>
      <c r="F11" s="11">
        <v>3286.1</v>
      </c>
    </row>
    <row r="12" spans="1:6" ht="32.25" customHeight="1" x14ac:dyDescent="0.25">
      <c r="A12" s="9" t="s">
        <v>10</v>
      </c>
      <c r="B12" s="12" t="s">
        <v>11</v>
      </c>
      <c r="C12" s="11">
        <v>990</v>
      </c>
      <c r="D12" s="11">
        <v>994.3</v>
      </c>
      <c r="E12" s="7">
        <f t="shared" si="0"/>
        <v>100.43434343434343</v>
      </c>
      <c r="F12" s="11">
        <v>1212.0999999999999</v>
      </c>
    </row>
    <row r="13" spans="1:6" ht="15" customHeight="1" x14ac:dyDescent="0.25">
      <c r="A13" s="9" t="s">
        <v>12</v>
      </c>
      <c r="B13" s="12" t="s">
        <v>13</v>
      </c>
      <c r="C13" s="11">
        <v>2855</v>
      </c>
      <c r="D13" s="11">
        <v>2855.3</v>
      </c>
      <c r="E13" s="7">
        <f t="shared" si="0"/>
        <v>100.01050788091068</v>
      </c>
      <c r="F13" s="11">
        <v>52</v>
      </c>
    </row>
    <row r="14" spans="1:6" ht="38.25" customHeight="1" x14ac:dyDescent="0.25">
      <c r="A14" s="9" t="s">
        <v>108</v>
      </c>
      <c r="B14" s="12" t="s">
        <v>109</v>
      </c>
      <c r="C14" s="11">
        <v>1790</v>
      </c>
      <c r="D14" s="11">
        <v>1892.6</v>
      </c>
      <c r="E14" s="7">
        <f t="shared" si="0"/>
        <v>105.73184357541898</v>
      </c>
      <c r="F14" s="3"/>
    </row>
    <row r="15" spans="1:6" ht="18" customHeight="1" x14ac:dyDescent="0.25">
      <c r="A15" s="5" t="s">
        <v>14</v>
      </c>
      <c r="B15" s="4" t="s">
        <v>15</v>
      </c>
      <c r="C15" s="3">
        <v>870</v>
      </c>
      <c r="D15" s="3">
        <v>879.9</v>
      </c>
      <c r="E15" s="7">
        <f t="shared" si="0"/>
        <v>101.13793103448276</v>
      </c>
      <c r="F15" s="3">
        <v>972.5</v>
      </c>
    </row>
    <row r="16" spans="1:6" ht="14.25" customHeight="1" x14ac:dyDescent="0.25">
      <c r="A16" s="5"/>
      <c r="B16" s="4" t="s">
        <v>16</v>
      </c>
      <c r="C16" s="3">
        <f>C17+C18+C19+C20+C21+C22</f>
        <v>85371.900000000009</v>
      </c>
      <c r="D16" s="3">
        <f>D17+D18+D19+D20+D21+D22</f>
        <v>85460.200000000012</v>
      </c>
      <c r="E16" s="7">
        <f t="shared" si="0"/>
        <v>100.10342981707096</v>
      </c>
      <c r="F16" s="3">
        <f t="shared" ref="E16:F16" si="4">F17+F18+F19+F20+F21+F22</f>
        <v>38548.6</v>
      </c>
    </row>
    <row r="17" spans="1:6" ht="39.75" customHeight="1" x14ac:dyDescent="0.25">
      <c r="A17" s="5" t="s">
        <v>17</v>
      </c>
      <c r="B17" s="4" t="s">
        <v>18</v>
      </c>
      <c r="C17" s="3">
        <v>20877.3</v>
      </c>
      <c r="D17" s="3">
        <v>20907</v>
      </c>
      <c r="E17" s="7">
        <f t="shared" si="0"/>
        <v>100.14225977497091</v>
      </c>
      <c r="F17" s="3">
        <v>19940.099999999999</v>
      </c>
    </row>
    <row r="18" spans="1:6" ht="33" customHeight="1" x14ac:dyDescent="0.25">
      <c r="A18" s="5" t="s">
        <v>19</v>
      </c>
      <c r="B18" s="4" t="s">
        <v>20</v>
      </c>
      <c r="C18" s="3">
        <v>8.6999999999999993</v>
      </c>
      <c r="D18" s="3">
        <v>8.9</v>
      </c>
      <c r="E18" s="7">
        <f t="shared" si="0"/>
        <v>102.29885057471266</v>
      </c>
      <c r="F18" s="3">
        <v>-4.2</v>
      </c>
    </row>
    <row r="19" spans="1:6" ht="27" customHeight="1" x14ac:dyDescent="0.25">
      <c r="A19" s="5" t="s">
        <v>21</v>
      </c>
      <c r="B19" s="4" t="s">
        <v>22</v>
      </c>
      <c r="C19" s="3">
        <v>64265</v>
      </c>
      <c r="D19" s="3">
        <v>64323.3</v>
      </c>
      <c r="E19" s="7">
        <f t="shared" si="0"/>
        <v>100.09071812028321</v>
      </c>
      <c r="F19" s="3">
        <v>18252.3</v>
      </c>
    </row>
    <row r="20" spans="1:6" ht="17.25" customHeight="1" x14ac:dyDescent="0.25">
      <c r="A20" s="5" t="s">
        <v>23</v>
      </c>
      <c r="B20" s="4" t="s">
        <v>24</v>
      </c>
      <c r="C20" s="3">
        <v>0.8</v>
      </c>
      <c r="D20" s="3">
        <v>0.8</v>
      </c>
      <c r="E20" s="7">
        <f t="shared" si="0"/>
        <v>100</v>
      </c>
      <c r="F20" s="3">
        <v>1.6</v>
      </c>
    </row>
    <row r="21" spans="1:6" ht="20.25" customHeight="1" x14ac:dyDescent="0.25">
      <c r="A21" s="5" t="s">
        <v>25</v>
      </c>
      <c r="B21" s="4" t="s">
        <v>26</v>
      </c>
      <c r="C21" s="3">
        <v>216.3</v>
      </c>
      <c r="D21" s="3">
        <v>216.4</v>
      </c>
      <c r="E21" s="7">
        <f t="shared" si="0"/>
        <v>100.04623208506705</v>
      </c>
      <c r="F21" s="3">
        <v>353.5</v>
      </c>
    </row>
    <row r="22" spans="1:6" ht="20.25" customHeight="1" x14ac:dyDescent="0.25">
      <c r="A22" s="5" t="s">
        <v>135</v>
      </c>
      <c r="B22" s="4" t="s">
        <v>136</v>
      </c>
      <c r="C22" s="3">
        <v>3.8</v>
      </c>
      <c r="D22" s="3">
        <v>3.8</v>
      </c>
      <c r="E22" s="7">
        <f t="shared" si="0"/>
        <v>100</v>
      </c>
      <c r="F22" s="3">
        <v>5.3</v>
      </c>
    </row>
    <row r="23" spans="1:6" ht="19.5" customHeight="1" x14ac:dyDescent="0.25">
      <c r="A23" s="13" t="s">
        <v>98</v>
      </c>
      <c r="B23" s="4" t="s">
        <v>99</v>
      </c>
      <c r="C23" s="3">
        <f>C24</f>
        <v>151828.79999999999</v>
      </c>
      <c r="D23" s="3">
        <f>D24+D57</f>
        <v>147730.4</v>
      </c>
      <c r="E23" s="7">
        <f t="shared" si="0"/>
        <v>97.300643883110453</v>
      </c>
      <c r="F23" s="3">
        <f>F24+F57</f>
        <v>157848.09999999998</v>
      </c>
    </row>
    <row r="24" spans="1:6" s="2" customFormat="1" ht="29.25" customHeight="1" x14ac:dyDescent="0.25">
      <c r="A24" s="5" t="s">
        <v>27</v>
      </c>
      <c r="B24" s="4" t="s">
        <v>97</v>
      </c>
      <c r="C24" s="3">
        <f>C25+C29+C40+C53</f>
        <v>151828.79999999999</v>
      </c>
      <c r="D24" s="3">
        <f>D25+D29+D40+D53</f>
        <v>147869.69999999998</v>
      </c>
      <c r="E24" s="7">
        <f t="shared" si="0"/>
        <v>97.392391957257118</v>
      </c>
      <c r="F24" s="3">
        <f>F25+F29+F40+F53</f>
        <v>157848.09999999998</v>
      </c>
    </row>
    <row r="25" spans="1:6" ht="38.25" customHeight="1" x14ac:dyDescent="0.25">
      <c r="A25" s="13" t="s">
        <v>110</v>
      </c>
      <c r="B25" s="14" t="s">
        <v>28</v>
      </c>
      <c r="C25" s="15">
        <f>C26+C27+C28</f>
        <v>16872.3</v>
      </c>
      <c r="D25" s="15">
        <f>D26+D27+D28</f>
        <v>16872.3</v>
      </c>
      <c r="E25" s="7">
        <f t="shared" si="0"/>
        <v>100</v>
      </c>
      <c r="F25" s="15">
        <f>F26+F27+F28</f>
        <v>29685.3</v>
      </c>
    </row>
    <row r="26" spans="1:6" ht="28.5" customHeight="1" x14ac:dyDescent="0.25">
      <c r="A26" s="9" t="s">
        <v>111</v>
      </c>
      <c r="B26" s="12" t="s">
        <v>29</v>
      </c>
      <c r="C26" s="11">
        <v>14086</v>
      </c>
      <c r="D26" s="11">
        <v>14086</v>
      </c>
      <c r="E26" s="7">
        <f t="shared" si="0"/>
        <v>100</v>
      </c>
      <c r="F26" s="11">
        <v>12102</v>
      </c>
    </row>
    <row r="27" spans="1:6" ht="44.25" customHeight="1" x14ac:dyDescent="0.25">
      <c r="A27" s="9" t="s">
        <v>126</v>
      </c>
      <c r="B27" s="12" t="s">
        <v>101</v>
      </c>
      <c r="C27" s="11">
        <v>1983.3</v>
      </c>
      <c r="D27" s="11">
        <v>1983.3</v>
      </c>
      <c r="E27" s="7">
        <f t="shared" si="0"/>
        <v>100</v>
      </c>
      <c r="F27" s="11">
        <v>16780.3</v>
      </c>
    </row>
    <row r="28" spans="1:6" ht="26.25" customHeight="1" x14ac:dyDescent="0.25">
      <c r="A28" s="9" t="s">
        <v>162</v>
      </c>
      <c r="B28" s="12" t="s">
        <v>163</v>
      </c>
      <c r="C28" s="11">
        <v>803</v>
      </c>
      <c r="D28" s="11">
        <v>803</v>
      </c>
      <c r="E28" s="7">
        <f t="shared" si="0"/>
        <v>100</v>
      </c>
      <c r="F28" s="11">
        <v>803</v>
      </c>
    </row>
    <row r="29" spans="1:6" ht="25.5" customHeight="1" x14ac:dyDescent="0.25">
      <c r="A29" s="13" t="s">
        <v>112</v>
      </c>
      <c r="B29" s="14" t="s">
        <v>30</v>
      </c>
      <c r="C29" s="15">
        <f>C30+C31+C33+C34+C36+C39+C35+C37+C38+C32</f>
        <v>15251.899999999998</v>
      </c>
      <c r="D29" s="15">
        <f>D30+D31+D33+D34+D36+D39+D35+D37+D38+D32</f>
        <v>15232.499999999998</v>
      </c>
      <c r="E29" s="7">
        <f t="shared" si="0"/>
        <v>99.872802732774275</v>
      </c>
      <c r="F29" s="15">
        <f t="shared" ref="F29" si="5">F30+F31+F33+F34+F36+F39+F35+F37+F38</f>
        <v>14790.4</v>
      </c>
    </row>
    <row r="30" spans="1:6" ht="54" customHeight="1" x14ac:dyDescent="0.25">
      <c r="A30" s="9" t="s">
        <v>128</v>
      </c>
      <c r="B30" s="12" t="s">
        <v>129</v>
      </c>
      <c r="C30" s="11">
        <v>6881.2</v>
      </c>
      <c r="D30" s="11">
        <v>6881.2</v>
      </c>
      <c r="E30" s="7">
        <f t="shared" si="0"/>
        <v>100</v>
      </c>
      <c r="F30" s="11">
        <v>6998</v>
      </c>
    </row>
    <row r="31" spans="1:6" ht="75" customHeight="1" x14ac:dyDescent="0.25">
      <c r="A31" s="9" t="s">
        <v>140</v>
      </c>
      <c r="B31" s="12" t="s">
        <v>141</v>
      </c>
      <c r="C31" s="11">
        <v>1966.6</v>
      </c>
      <c r="D31" s="11">
        <v>1966.6</v>
      </c>
      <c r="E31" s="7">
        <f t="shared" si="0"/>
        <v>100</v>
      </c>
      <c r="F31" s="11">
        <v>2217.5</v>
      </c>
    </row>
    <row r="32" spans="1:6" ht="43.5" customHeight="1" x14ac:dyDescent="0.25">
      <c r="A32" s="9" t="s">
        <v>166</v>
      </c>
      <c r="B32" s="12" t="s">
        <v>167</v>
      </c>
      <c r="C32" s="11">
        <v>158.1</v>
      </c>
      <c r="D32" s="11">
        <v>158.1</v>
      </c>
      <c r="E32" s="7">
        <f t="shared" si="0"/>
        <v>100</v>
      </c>
      <c r="F32" s="11"/>
    </row>
    <row r="33" spans="1:6" ht="91.5" customHeight="1" x14ac:dyDescent="0.25">
      <c r="A33" s="9" t="s">
        <v>142</v>
      </c>
      <c r="B33" s="12" t="s">
        <v>143</v>
      </c>
      <c r="C33" s="11">
        <v>353.3</v>
      </c>
      <c r="D33" s="11">
        <v>353.3</v>
      </c>
      <c r="E33" s="7">
        <f t="shared" si="0"/>
        <v>100</v>
      </c>
      <c r="F33" s="11">
        <v>249.7</v>
      </c>
    </row>
    <row r="34" spans="1:6" ht="91.5" customHeight="1" x14ac:dyDescent="0.25">
      <c r="A34" s="9" t="s">
        <v>144</v>
      </c>
      <c r="B34" s="12" t="s">
        <v>146</v>
      </c>
      <c r="C34" s="11">
        <v>2690.3</v>
      </c>
      <c r="D34" s="11">
        <v>2690.3</v>
      </c>
      <c r="E34" s="7">
        <f t="shared" si="0"/>
        <v>100</v>
      </c>
      <c r="F34" s="11">
        <v>1285.5</v>
      </c>
    </row>
    <row r="35" spans="1:6" ht="69.75" customHeight="1" x14ac:dyDescent="0.25">
      <c r="A35" s="9" t="s">
        <v>158</v>
      </c>
      <c r="B35" s="12" t="s">
        <v>159</v>
      </c>
      <c r="C35" s="11"/>
      <c r="D35" s="11"/>
      <c r="E35" s="7"/>
      <c r="F35" s="11">
        <v>612.79999999999995</v>
      </c>
    </row>
    <row r="36" spans="1:6" ht="46.5" customHeight="1" x14ac:dyDescent="0.25">
      <c r="A36" s="9" t="s">
        <v>138</v>
      </c>
      <c r="B36" s="12" t="s">
        <v>139</v>
      </c>
      <c r="C36" s="11">
        <v>210.4</v>
      </c>
      <c r="D36" s="11">
        <v>210.4</v>
      </c>
      <c r="E36" s="7">
        <f t="shared" si="0"/>
        <v>100</v>
      </c>
      <c r="F36" s="11">
        <v>148.6</v>
      </c>
    </row>
    <row r="37" spans="1:6" ht="46.5" customHeight="1" x14ac:dyDescent="0.25">
      <c r="A37" s="9" t="s">
        <v>156</v>
      </c>
      <c r="B37" s="12" t="s">
        <v>157</v>
      </c>
      <c r="C37" s="11"/>
      <c r="D37" s="11"/>
      <c r="E37" s="7"/>
      <c r="F37" s="11">
        <v>105.3</v>
      </c>
    </row>
    <row r="38" spans="1:6" ht="46.5" customHeight="1" x14ac:dyDescent="0.25">
      <c r="A38" s="9" t="s">
        <v>160</v>
      </c>
      <c r="B38" s="12" t="s">
        <v>161</v>
      </c>
      <c r="C38" s="11">
        <v>1505</v>
      </c>
      <c r="D38" s="11">
        <v>1505</v>
      </c>
      <c r="E38" s="7"/>
      <c r="F38" s="11">
        <v>693</v>
      </c>
    </row>
    <row r="39" spans="1:6" ht="14.25" customHeight="1" x14ac:dyDescent="0.25">
      <c r="A39" s="9" t="s">
        <v>113</v>
      </c>
      <c r="B39" s="12" t="s">
        <v>31</v>
      </c>
      <c r="C39" s="11">
        <v>1487</v>
      </c>
      <c r="D39" s="11">
        <v>1467.6</v>
      </c>
      <c r="E39" s="7">
        <f t="shared" si="0"/>
        <v>98.69535978480161</v>
      </c>
      <c r="F39" s="11">
        <v>2480</v>
      </c>
    </row>
    <row r="40" spans="1:6" ht="42" customHeight="1" x14ac:dyDescent="0.25">
      <c r="A40" s="13" t="s">
        <v>114</v>
      </c>
      <c r="B40" s="14" t="s">
        <v>32</v>
      </c>
      <c r="C40" s="15">
        <f>C41+C42+C43+C44+C45+C46+C51+C52+C47+C49+C48+C50</f>
        <v>107935.09999999999</v>
      </c>
      <c r="D40" s="15">
        <f>D41+D42+D43+D44+D45+D46+D51+D52+D47+D49+D48+D50</f>
        <v>105740.4</v>
      </c>
      <c r="E40" s="7">
        <f t="shared" si="0"/>
        <v>97.96664847672352</v>
      </c>
      <c r="F40" s="15">
        <f>F41+F42+F43+F44+F45+F46+F51+F52+F47+F49+F48+F50</f>
        <v>110046.39999999999</v>
      </c>
    </row>
    <row r="41" spans="1:6" ht="24.75" customHeight="1" x14ac:dyDescent="0.25">
      <c r="A41" s="9" t="s">
        <v>115</v>
      </c>
      <c r="B41" s="12" t="s">
        <v>34</v>
      </c>
      <c r="C41" s="11">
        <v>1472.4</v>
      </c>
      <c r="D41" s="11">
        <v>1433.9</v>
      </c>
      <c r="E41" s="7">
        <f>D41/C41*100</f>
        <v>97.385221407226297</v>
      </c>
      <c r="F41" s="11">
        <v>1494.2</v>
      </c>
    </row>
    <row r="42" spans="1:6" ht="25.5" customHeight="1" x14ac:dyDescent="0.25">
      <c r="A42" s="9" t="s">
        <v>116</v>
      </c>
      <c r="B42" s="12" t="s">
        <v>35</v>
      </c>
      <c r="C42" s="11">
        <v>4623.3999999999996</v>
      </c>
      <c r="D42" s="11">
        <v>4473.3999999999996</v>
      </c>
      <c r="E42" s="7">
        <f t="shared" si="0"/>
        <v>96.755634381623906</v>
      </c>
      <c r="F42" s="11">
        <v>4252.8</v>
      </c>
    </row>
    <row r="43" spans="1:6" ht="36.75" customHeight="1" x14ac:dyDescent="0.25">
      <c r="A43" s="9" t="s">
        <v>117</v>
      </c>
      <c r="B43" s="12" t="s">
        <v>36</v>
      </c>
      <c r="C43" s="11">
        <v>3004.5</v>
      </c>
      <c r="D43" s="11">
        <v>2637.9</v>
      </c>
      <c r="E43" s="7">
        <f t="shared" si="0"/>
        <v>87.798302546180736</v>
      </c>
      <c r="F43" s="11">
        <v>2671.7</v>
      </c>
    </row>
    <row r="44" spans="1:6" ht="42" customHeight="1" thickBot="1" x14ac:dyDescent="0.3">
      <c r="A44" s="9" t="s">
        <v>118</v>
      </c>
      <c r="B44" s="12" t="s">
        <v>37</v>
      </c>
      <c r="C44" s="11">
        <v>626.9</v>
      </c>
      <c r="D44" s="11">
        <v>578.79999999999995</v>
      </c>
      <c r="E44" s="7">
        <f t="shared" si="0"/>
        <v>92.327324932206096</v>
      </c>
      <c r="F44" s="11">
        <v>440.7</v>
      </c>
    </row>
    <row r="45" spans="1:6" ht="67.5" customHeight="1" thickBot="1" x14ac:dyDescent="0.3">
      <c r="A45" s="9" t="s">
        <v>119</v>
      </c>
      <c r="B45" s="20" t="s">
        <v>132</v>
      </c>
      <c r="C45" s="11">
        <v>2170.9</v>
      </c>
      <c r="D45" s="11">
        <v>2153.6999999999998</v>
      </c>
      <c r="E45" s="7">
        <f t="shared" si="0"/>
        <v>99.20770187479846</v>
      </c>
      <c r="F45" s="11">
        <v>3540.5</v>
      </c>
    </row>
    <row r="46" spans="1:6" ht="24.75" customHeight="1" x14ac:dyDescent="0.25">
      <c r="A46" s="9" t="s">
        <v>120</v>
      </c>
      <c r="B46" s="12" t="s">
        <v>33</v>
      </c>
      <c r="C46" s="11">
        <v>991.6</v>
      </c>
      <c r="D46" s="11">
        <v>991.6</v>
      </c>
      <c r="E46" s="7">
        <f t="shared" si="0"/>
        <v>100</v>
      </c>
      <c r="F46" s="11">
        <v>973.4</v>
      </c>
    </row>
    <row r="47" spans="1:6" ht="82.5" customHeight="1" x14ac:dyDescent="0.25">
      <c r="A47" s="9" t="s">
        <v>131</v>
      </c>
      <c r="B47" s="12" t="s">
        <v>133</v>
      </c>
      <c r="C47" s="11">
        <v>3</v>
      </c>
      <c r="D47" s="11">
        <v>3</v>
      </c>
      <c r="E47" s="7">
        <f t="shared" si="0"/>
        <v>100</v>
      </c>
      <c r="F47" s="11">
        <v>3</v>
      </c>
    </row>
    <row r="48" spans="1:6" ht="82.5" customHeight="1" x14ac:dyDescent="0.25">
      <c r="A48" s="9" t="s">
        <v>153</v>
      </c>
      <c r="B48" s="12" t="s">
        <v>150</v>
      </c>
      <c r="C48" s="11">
        <v>1400</v>
      </c>
      <c r="D48" s="11"/>
      <c r="E48" s="7">
        <f t="shared" si="0"/>
        <v>0</v>
      </c>
      <c r="F48" s="11">
        <v>579.20000000000005</v>
      </c>
    </row>
    <row r="49" spans="1:6" ht="82.5" customHeight="1" x14ac:dyDescent="0.25">
      <c r="A49" s="9" t="s">
        <v>152</v>
      </c>
      <c r="B49" s="12" t="s">
        <v>150</v>
      </c>
      <c r="C49" s="11">
        <v>664.5</v>
      </c>
      <c r="D49" s="11">
        <v>664.3</v>
      </c>
      <c r="E49" s="7">
        <f t="shared" si="0"/>
        <v>99.969902182091801</v>
      </c>
      <c r="F49" s="11"/>
    </row>
    <row r="50" spans="1:6" ht="57.75" customHeight="1" x14ac:dyDescent="0.25">
      <c r="A50" s="9" t="s">
        <v>168</v>
      </c>
      <c r="B50" s="12" t="s">
        <v>169</v>
      </c>
      <c r="C50" s="11">
        <v>18.899999999999999</v>
      </c>
      <c r="D50" s="11">
        <v>18.899999999999999</v>
      </c>
      <c r="E50" s="7">
        <f t="shared" si="0"/>
        <v>100</v>
      </c>
      <c r="F50" s="11">
        <v>18</v>
      </c>
    </row>
    <row r="51" spans="1:6" ht="37.5" customHeight="1" x14ac:dyDescent="0.25">
      <c r="A51" s="9" t="s">
        <v>154</v>
      </c>
      <c r="B51" s="12" t="s">
        <v>155</v>
      </c>
      <c r="C51" s="11">
        <v>175</v>
      </c>
      <c r="D51" s="11">
        <v>150.9</v>
      </c>
      <c r="E51" s="7">
        <f t="shared" si="0"/>
        <v>86.228571428571428</v>
      </c>
      <c r="F51" s="11"/>
    </row>
    <row r="52" spans="1:6" x14ac:dyDescent="0.25">
      <c r="A52" s="9" t="s">
        <v>121</v>
      </c>
      <c r="B52" s="12" t="s">
        <v>38</v>
      </c>
      <c r="C52" s="11">
        <v>92784</v>
      </c>
      <c r="D52" s="11">
        <v>92634</v>
      </c>
      <c r="E52" s="7">
        <f t="shared" si="0"/>
        <v>99.838334195550956</v>
      </c>
      <c r="F52" s="11">
        <v>96072.9</v>
      </c>
    </row>
    <row r="53" spans="1:6" ht="14.25" customHeight="1" x14ac:dyDescent="0.25">
      <c r="A53" s="13" t="s">
        <v>127</v>
      </c>
      <c r="B53" s="14" t="s">
        <v>39</v>
      </c>
      <c r="C53" s="15">
        <f>C54+C56+C55</f>
        <v>11769.5</v>
      </c>
      <c r="D53" s="15">
        <f t="shared" ref="D53" si="6">D54+D56+D55</f>
        <v>10024.5</v>
      </c>
      <c r="E53" s="7">
        <f t="shared" si="0"/>
        <v>85.173541781723955</v>
      </c>
      <c r="F53" s="15">
        <f>F54+F56+F55</f>
        <v>3326</v>
      </c>
    </row>
    <row r="54" spans="1:6" s="2" customFormat="1" ht="91.5" customHeight="1" x14ac:dyDescent="0.25">
      <c r="A54" s="9" t="s">
        <v>122</v>
      </c>
      <c r="B54" s="12" t="s">
        <v>95</v>
      </c>
      <c r="C54" s="11">
        <v>84</v>
      </c>
      <c r="D54" s="11">
        <v>84</v>
      </c>
      <c r="E54" s="7">
        <f t="shared" si="0"/>
        <v>100</v>
      </c>
      <c r="F54" s="11">
        <v>313.60000000000002</v>
      </c>
    </row>
    <row r="55" spans="1:6" s="2" customFormat="1" ht="78" customHeight="1" x14ac:dyDescent="0.25">
      <c r="A55" s="9" t="s">
        <v>145</v>
      </c>
      <c r="B55" s="12" t="s">
        <v>147</v>
      </c>
      <c r="C55" s="11">
        <v>7274</v>
      </c>
      <c r="D55" s="11">
        <v>5529</v>
      </c>
      <c r="E55" s="7">
        <f t="shared" si="0"/>
        <v>76.010448171569976</v>
      </c>
      <c r="F55" s="11">
        <v>2221.3000000000002</v>
      </c>
    </row>
    <row r="56" spans="1:6" s="2" customFormat="1" ht="31.5" customHeight="1" x14ac:dyDescent="0.25">
      <c r="A56" s="9" t="s">
        <v>123</v>
      </c>
      <c r="B56" s="12" t="s">
        <v>96</v>
      </c>
      <c r="C56" s="11">
        <v>4411.5</v>
      </c>
      <c r="D56" s="11">
        <v>4411.5</v>
      </c>
      <c r="E56" s="7">
        <f t="shared" si="0"/>
        <v>100</v>
      </c>
      <c r="F56" s="11">
        <v>791.1</v>
      </c>
    </row>
    <row r="57" spans="1:6" s="2" customFormat="1" ht="55.5" customHeight="1" x14ac:dyDescent="0.25">
      <c r="A57" s="13" t="s">
        <v>106</v>
      </c>
      <c r="B57" s="14" t="s">
        <v>107</v>
      </c>
      <c r="C57" s="11"/>
      <c r="D57" s="11">
        <v>-139.30000000000001</v>
      </c>
      <c r="E57" s="7"/>
      <c r="F57" s="11"/>
    </row>
    <row r="58" spans="1:6" ht="16.5" customHeight="1" x14ac:dyDescent="0.25">
      <c r="A58" s="3"/>
      <c r="B58" s="4" t="s">
        <v>40</v>
      </c>
      <c r="C58" s="3">
        <f>C4+C23</f>
        <v>327247.7</v>
      </c>
      <c r="D58" s="3">
        <f>D4+D23</f>
        <v>324146.19999999995</v>
      </c>
      <c r="E58" s="7">
        <f t="shared" si="0"/>
        <v>99.052246967663933</v>
      </c>
      <c r="F58" s="3">
        <f>F4+F23</f>
        <v>270540.5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I46"/>
  <sheetViews>
    <sheetView tabSelected="1" topLeftCell="A16" workbookViewId="0">
      <selection activeCell="G42" sqref="G42"/>
    </sheetView>
  </sheetViews>
  <sheetFormatPr defaultRowHeight="15" x14ac:dyDescent="0.2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9" x14ac:dyDescent="0.25">
      <c r="A1" s="48" t="s">
        <v>173</v>
      </c>
      <c r="B1" s="48"/>
      <c r="C1" s="48"/>
      <c r="D1" s="48"/>
      <c r="E1" s="48"/>
      <c r="F1" s="48"/>
      <c r="G1" s="16"/>
    </row>
    <row r="2" spans="1:9" x14ac:dyDescent="0.25">
      <c r="A2" s="48"/>
      <c r="B2" s="48"/>
      <c r="C2" s="48"/>
      <c r="D2" s="48"/>
      <c r="E2" s="48"/>
      <c r="F2" s="48"/>
      <c r="G2" s="16"/>
    </row>
    <row r="3" spans="1:9" ht="38.25" customHeight="1" x14ac:dyDescent="0.25">
      <c r="A3" s="25" t="s">
        <v>41</v>
      </c>
      <c r="B3" s="25" t="s">
        <v>42</v>
      </c>
      <c r="C3" s="25" t="s">
        <v>43</v>
      </c>
      <c r="D3" s="26" t="s">
        <v>100</v>
      </c>
      <c r="E3" s="26" t="s">
        <v>174</v>
      </c>
      <c r="F3" s="27" t="s">
        <v>44</v>
      </c>
      <c r="G3" s="37" t="s">
        <v>175</v>
      </c>
    </row>
    <row r="4" spans="1:9" ht="13.5" customHeight="1" x14ac:dyDescent="0.25">
      <c r="A4" s="17" t="s">
        <v>45</v>
      </c>
      <c r="B4" s="18" t="s">
        <v>46</v>
      </c>
      <c r="C4" s="18" t="s">
        <v>91</v>
      </c>
      <c r="D4" s="30">
        <f>D5+D6+D7+D9+D10+D11+D8</f>
        <v>37070.300000000003</v>
      </c>
      <c r="E4" s="30">
        <f>E5+E6+E7+E9+E10+E11+E8</f>
        <v>36566.100000000006</v>
      </c>
      <c r="F4" s="31">
        <f t="shared" ref="F4:F42" si="0">E4/D4*100</f>
        <v>98.639881522404735</v>
      </c>
      <c r="G4" s="30">
        <f>G5+G6+G7+G9+G10+G11+G8</f>
        <v>29747.899999999998</v>
      </c>
    </row>
    <row r="5" spans="1:9" ht="41.25" customHeight="1" x14ac:dyDescent="0.25">
      <c r="A5" s="23" t="s">
        <v>47</v>
      </c>
      <c r="B5" s="19" t="s">
        <v>46</v>
      </c>
      <c r="C5" s="19" t="s">
        <v>48</v>
      </c>
      <c r="D5" s="32">
        <v>2017</v>
      </c>
      <c r="E5" s="32">
        <v>2016.3</v>
      </c>
      <c r="F5" s="36">
        <f t="shared" si="0"/>
        <v>99.965294992563216</v>
      </c>
      <c r="G5" s="32">
        <v>1393.3</v>
      </c>
    </row>
    <row r="6" spans="1:9" ht="37.5" customHeight="1" x14ac:dyDescent="0.25">
      <c r="A6" s="23" t="s">
        <v>49</v>
      </c>
      <c r="B6" s="19" t="s">
        <v>46</v>
      </c>
      <c r="C6" s="19" t="s">
        <v>50</v>
      </c>
      <c r="D6" s="32">
        <v>466.5</v>
      </c>
      <c r="E6" s="32">
        <v>465.4</v>
      </c>
      <c r="F6" s="36">
        <f t="shared" si="0"/>
        <v>99.764201500535904</v>
      </c>
      <c r="G6" s="32">
        <v>424.8</v>
      </c>
    </row>
    <row r="7" spans="1:9" ht="24.75" customHeight="1" x14ac:dyDescent="0.25">
      <c r="A7" s="23" t="s">
        <v>51</v>
      </c>
      <c r="B7" s="19" t="s">
        <v>46</v>
      </c>
      <c r="C7" s="19" t="s">
        <v>52</v>
      </c>
      <c r="D7" s="32">
        <v>19820.5</v>
      </c>
      <c r="E7" s="32">
        <v>19803.400000000001</v>
      </c>
      <c r="F7" s="36">
        <f t="shared" si="0"/>
        <v>99.913725688050263</v>
      </c>
      <c r="G7" s="32">
        <v>19795.099999999999</v>
      </c>
    </row>
    <row r="8" spans="1:9" ht="17.25" customHeight="1" x14ac:dyDescent="0.25">
      <c r="A8" s="23" t="s">
        <v>130</v>
      </c>
      <c r="B8" s="19" t="s">
        <v>46</v>
      </c>
      <c r="C8" s="19" t="s">
        <v>60</v>
      </c>
      <c r="D8" s="32">
        <v>3</v>
      </c>
      <c r="E8" s="32">
        <v>3</v>
      </c>
      <c r="F8" s="36">
        <f t="shared" si="0"/>
        <v>100</v>
      </c>
      <c r="G8" s="32">
        <v>3</v>
      </c>
    </row>
    <row r="9" spans="1:9" ht="39" customHeight="1" x14ac:dyDescent="0.25">
      <c r="A9" s="23" t="s">
        <v>53</v>
      </c>
      <c r="B9" s="19" t="s">
        <v>46</v>
      </c>
      <c r="C9" s="19" t="s">
        <v>54</v>
      </c>
      <c r="D9" s="32">
        <v>5010.8</v>
      </c>
      <c r="E9" s="32">
        <v>5008.5</v>
      </c>
      <c r="F9" s="36">
        <f t="shared" si="0"/>
        <v>99.954099145844964</v>
      </c>
      <c r="G9" s="32">
        <v>4926</v>
      </c>
    </row>
    <row r="10" spans="1:9" ht="15" customHeight="1" x14ac:dyDescent="0.25">
      <c r="A10" s="23" t="s">
        <v>55</v>
      </c>
      <c r="B10" s="19" t="s">
        <v>46</v>
      </c>
      <c r="C10" s="19" t="s">
        <v>82</v>
      </c>
      <c r="D10" s="32">
        <v>285</v>
      </c>
      <c r="E10" s="32"/>
      <c r="F10" s="36">
        <f t="shared" si="0"/>
        <v>0</v>
      </c>
      <c r="G10" s="32"/>
      <c r="I10" t="s">
        <v>151</v>
      </c>
    </row>
    <row r="11" spans="1:9" ht="13.5" customHeight="1" x14ac:dyDescent="0.25">
      <c r="A11" s="23" t="s">
        <v>57</v>
      </c>
      <c r="B11" s="19" t="s">
        <v>46</v>
      </c>
      <c r="C11" s="19" t="s">
        <v>87</v>
      </c>
      <c r="D11" s="32">
        <v>9467.5</v>
      </c>
      <c r="E11" s="32">
        <v>9269.5</v>
      </c>
      <c r="F11" s="36">
        <f t="shared" si="0"/>
        <v>97.908634803274367</v>
      </c>
      <c r="G11" s="32">
        <v>3205.7</v>
      </c>
    </row>
    <row r="12" spans="1:9" s="1" customFormat="1" ht="15.75" customHeight="1" x14ac:dyDescent="0.25">
      <c r="A12" s="17" t="s">
        <v>88</v>
      </c>
      <c r="B12" s="18" t="s">
        <v>48</v>
      </c>
      <c r="C12" s="18" t="s">
        <v>91</v>
      </c>
      <c r="D12" s="33">
        <f>D13</f>
        <v>991.6</v>
      </c>
      <c r="E12" s="33">
        <f t="shared" ref="E12" si="1">E13</f>
        <v>991.6</v>
      </c>
      <c r="F12" s="31">
        <f t="shared" si="0"/>
        <v>100</v>
      </c>
      <c r="G12" s="33">
        <f t="shared" ref="G12" si="2">G13</f>
        <v>973.4</v>
      </c>
    </row>
    <row r="13" spans="1:9" ht="16.5" customHeight="1" x14ac:dyDescent="0.25">
      <c r="A13" s="23" t="s">
        <v>89</v>
      </c>
      <c r="B13" s="19" t="s">
        <v>48</v>
      </c>
      <c r="C13" s="19" t="s">
        <v>50</v>
      </c>
      <c r="D13" s="32">
        <v>991.6</v>
      </c>
      <c r="E13" s="32">
        <v>991.6</v>
      </c>
      <c r="F13" s="36">
        <f t="shared" si="0"/>
        <v>100</v>
      </c>
      <c r="G13" s="32">
        <v>973.4</v>
      </c>
    </row>
    <row r="14" spans="1:9" ht="12.75" customHeight="1" x14ac:dyDescent="0.25">
      <c r="A14" s="17" t="s">
        <v>59</v>
      </c>
      <c r="B14" s="18" t="s">
        <v>52</v>
      </c>
      <c r="C14" s="18" t="s">
        <v>91</v>
      </c>
      <c r="D14" s="33">
        <f>D15+D17+D16</f>
        <v>22489.7</v>
      </c>
      <c r="E14" s="33">
        <f t="shared" ref="E14:G14" si="3">E15+E17+E16</f>
        <v>16529.400000000001</v>
      </c>
      <c r="F14" s="31">
        <f t="shared" si="0"/>
        <v>73.497645588869574</v>
      </c>
      <c r="G14" s="33">
        <f t="shared" si="3"/>
        <v>10228.1</v>
      </c>
    </row>
    <row r="15" spans="1:9" ht="13.5" customHeight="1" x14ac:dyDescent="0.25">
      <c r="A15" s="19" t="s">
        <v>61</v>
      </c>
      <c r="B15" s="19" t="s">
        <v>52</v>
      </c>
      <c r="C15" s="19" t="s">
        <v>62</v>
      </c>
      <c r="D15" s="32">
        <v>1845</v>
      </c>
      <c r="E15" s="32">
        <v>1826.8</v>
      </c>
      <c r="F15" s="36">
        <f t="shared" si="0"/>
        <v>99.013550135501347</v>
      </c>
      <c r="G15" s="32">
        <v>1621.2</v>
      </c>
    </row>
    <row r="16" spans="1:9" ht="13.5" customHeight="1" x14ac:dyDescent="0.25">
      <c r="A16" s="19" t="s">
        <v>94</v>
      </c>
      <c r="B16" s="19" t="s">
        <v>52</v>
      </c>
      <c r="C16" s="19" t="s">
        <v>72</v>
      </c>
      <c r="D16" s="32">
        <v>20594.7</v>
      </c>
      <c r="E16" s="32">
        <v>14702.6</v>
      </c>
      <c r="F16" s="36"/>
      <c r="G16" s="32">
        <v>8606.9</v>
      </c>
    </row>
    <row r="17" spans="1:7" ht="28.5" customHeight="1" x14ac:dyDescent="0.25">
      <c r="A17" s="19" t="s">
        <v>63</v>
      </c>
      <c r="B17" s="19" t="s">
        <v>52</v>
      </c>
      <c r="C17" s="19" t="s">
        <v>56</v>
      </c>
      <c r="D17" s="32">
        <v>50</v>
      </c>
      <c r="E17" s="32"/>
      <c r="F17" s="36">
        <f t="shared" si="0"/>
        <v>0</v>
      </c>
      <c r="G17" s="32"/>
    </row>
    <row r="18" spans="1:7" ht="15" customHeight="1" x14ac:dyDescent="0.25">
      <c r="A18" s="18" t="s">
        <v>64</v>
      </c>
      <c r="B18" s="18" t="s">
        <v>60</v>
      </c>
      <c r="C18" s="18" t="s">
        <v>91</v>
      </c>
      <c r="D18" s="33">
        <f>D19+D20+D21</f>
        <v>8920</v>
      </c>
      <c r="E18" s="33">
        <f>E19+E20+E21</f>
        <v>8918.2000000000007</v>
      </c>
      <c r="F18" s="31">
        <f t="shared" si="0"/>
        <v>99.979820627802695</v>
      </c>
      <c r="G18" s="33">
        <f>G19+G20+G21</f>
        <v>14557.1</v>
      </c>
    </row>
    <row r="19" spans="1:7" s="2" customFormat="1" ht="15" customHeight="1" x14ac:dyDescent="0.25">
      <c r="A19" s="19" t="s">
        <v>93</v>
      </c>
      <c r="B19" s="19" t="s">
        <v>60</v>
      </c>
      <c r="C19" s="19" t="s">
        <v>46</v>
      </c>
      <c r="D19" s="32">
        <v>53</v>
      </c>
      <c r="E19" s="32">
        <v>52.9</v>
      </c>
      <c r="F19" s="36">
        <f t="shared" si="0"/>
        <v>99.811320754716988</v>
      </c>
      <c r="G19" s="32">
        <v>58</v>
      </c>
    </row>
    <row r="20" spans="1:7" ht="13.5" customHeight="1" x14ac:dyDescent="0.25">
      <c r="A20" s="19" t="s">
        <v>65</v>
      </c>
      <c r="B20" s="19" t="s">
        <v>60</v>
      </c>
      <c r="C20" s="19" t="s">
        <v>48</v>
      </c>
      <c r="D20" s="32">
        <v>6540</v>
      </c>
      <c r="E20" s="32">
        <v>6538.3</v>
      </c>
      <c r="F20" s="36">
        <f t="shared" si="0"/>
        <v>99.97400611620796</v>
      </c>
      <c r="G20" s="32">
        <v>5428</v>
      </c>
    </row>
    <row r="21" spans="1:7" ht="13.5" customHeight="1" x14ac:dyDescent="0.25">
      <c r="A21" s="19" t="s">
        <v>134</v>
      </c>
      <c r="B21" s="19" t="s">
        <v>60</v>
      </c>
      <c r="C21" s="19" t="s">
        <v>50</v>
      </c>
      <c r="D21" s="32">
        <v>2327</v>
      </c>
      <c r="E21" s="32">
        <v>2327</v>
      </c>
      <c r="F21" s="36">
        <f t="shared" si="0"/>
        <v>100</v>
      </c>
      <c r="G21" s="32">
        <v>9071.1</v>
      </c>
    </row>
    <row r="22" spans="1:7" s="1" customFormat="1" ht="13.5" customHeight="1" x14ac:dyDescent="0.25">
      <c r="A22" s="18" t="s">
        <v>164</v>
      </c>
      <c r="B22" s="18" t="s">
        <v>54</v>
      </c>
      <c r="C22" s="18" t="s">
        <v>91</v>
      </c>
      <c r="D22" s="33">
        <v>206.3</v>
      </c>
      <c r="E22" s="33">
        <v>206.3</v>
      </c>
      <c r="F22" s="31">
        <f t="shared" si="0"/>
        <v>100</v>
      </c>
      <c r="G22" s="33"/>
    </row>
    <row r="23" spans="1:7" ht="24.75" customHeight="1" x14ac:dyDescent="0.25">
      <c r="A23" s="19" t="s">
        <v>165</v>
      </c>
      <c r="B23" s="19" t="s">
        <v>54</v>
      </c>
      <c r="C23" s="19" t="s">
        <v>60</v>
      </c>
      <c r="D23" s="32">
        <v>206.3</v>
      </c>
      <c r="E23" s="32">
        <v>206.3</v>
      </c>
      <c r="F23" s="36">
        <f t="shared" si="0"/>
        <v>100</v>
      </c>
      <c r="G23" s="32"/>
    </row>
    <row r="24" spans="1:7" ht="14.25" customHeight="1" x14ac:dyDescent="0.25">
      <c r="A24" s="18" t="s">
        <v>66</v>
      </c>
      <c r="B24" s="18" t="s">
        <v>67</v>
      </c>
      <c r="C24" s="18" t="s">
        <v>91</v>
      </c>
      <c r="D24" s="33">
        <f>D25+D26+D28+D29+D27</f>
        <v>185119.30000000005</v>
      </c>
      <c r="E24" s="33">
        <f>E25+E26+E28+E29+E27</f>
        <v>183183.69999999998</v>
      </c>
      <c r="F24" s="31">
        <f t="shared" si="0"/>
        <v>98.954403997854328</v>
      </c>
      <c r="G24" s="33">
        <f>G25+G26+G28+G29+G27</f>
        <v>178866.59999999998</v>
      </c>
    </row>
    <row r="25" spans="1:7" ht="15" customHeight="1" x14ac:dyDescent="0.25">
      <c r="A25" s="19" t="s">
        <v>68</v>
      </c>
      <c r="B25" s="19" t="s">
        <v>67</v>
      </c>
      <c r="C25" s="19" t="s">
        <v>46</v>
      </c>
      <c r="D25" s="50">
        <v>22894.2</v>
      </c>
      <c r="E25" s="34">
        <v>22854.6</v>
      </c>
      <c r="F25" s="36">
        <f t="shared" si="0"/>
        <v>99.827030426920345</v>
      </c>
      <c r="G25" s="34">
        <v>21918.9</v>
      </c>
    </row>
    <row r="26" spans="1:7" ht="18" customHeight="1" x14ac:dyDescent="0.25">
      <c r="A26" s="19" t="s">
        <v>69</v>
      </c>
      <c r="B26" s="19" t="s">
        <v>67</v>
      </c>
      <c r="C26" s="19" t="s">
        <v>48</v>
      </c>
      <c r="D26" s="32">
        <v>144494.70000000001</v>
      </c>
      <c r="E26" s="34">
        <v>142619.4</v>
      </c>
      <c r="F26" s="36">
        <f t="shared" si="0"/>
        <v>98.702166930690183</v>
      </c>
      <c r="G26" s="34">
        <v>140590.79999999999</v>
      </c>
    </row>
    <row r="27" spans="1:7" ht="18.75" customHeight="1" x14ac:dyDescent="0.25">
      <c r="A27" s="19" t="s">
        <v>124</v>
      </c>
      <c r="B27" s="19" t="s">
        <v>67</v>
      </c>
      <c r="C27" s="19" t="s">
        <v>50</v>
      </c>
      <c r="D27" s="32">
        <v>11423.7</v>
      </c>
      <c r="E27" s="34">
        <v>11418.9</v>
      </c>
      <c r="F27" s="36">
        <f t="shared" si="0"/>
        <v>99.957982089865794</v>
      </c>
      <c r="G27" s="34">
        <v>11862.7</v>
      </c>
    </row>
    <row r="28" spans="1:7" ht="24" customHeight="1" x14ac:dyDescent="0.25">
      <c r="A28" s="19" t="s">
        <v>70</v>
      </c>
      <c r="B28" s="19" t="s">
        <v>67</v>
      </c>
      <c r="C28" s="19" t="s">
        <v>67</v>
      </c>
      <c r="D28" s="32">
        <v>554.1</v>
      </c>
      <c r="E28" s="34">
        <v>546.4</v>
      </c>
      <c r="F28" s="36">
        <f t="shared" si="0"/>
        <v>98.610359140949271</v>
      </c>
      <c r="G28" s="34">
        <v>27.3</v>
      </c>
    </row>
    <row r="29" spans="1:7" ht="15" customHeight="1" x14ac:dyDescent="0.25">
      <c r="A29" s="19" t="s">
        <v>71</v>
      </c>
      <c r="B29" s="19" t="s">
        <v>67</v>
      </c>
      <c r="C29" s="19" t="s">
        <v>72</v>
      </c>
      <c r="D29" s="32">
        <v>5752.6</v>
      </c>
      <c r="E29" s="32">
        <v>5744.4</v>
      </c>
      <c r="F29" s="36">
        <f t="shared" si="0"/>
        <v>99.857455759134979</v>
      </c>
      <c r="G29" s="32">
        <v>4466.8999999999996</v>
      </c>
    </row>
    <row r="30" spans="1:7" ht="15" customHeight="1" x14ac:dyDescent="0.25">
      <c r="A30" s="18" t="s">
        <v>90</v>
      </c>
      <c r="B30" s="18" t="s">
        <v>62</v>
      </c>
      <c r="C30" s="18" t="s">
        <v>91</v>
      </c>
      <c r="D30" s="33">
        <f>D31</f>
        <v>14056.5</v>
      </c>
      <c r="E30" s="33">
        <f t="shared" ref="E30:G30" si="4">E31</f>
        <v>13770.1</v>
      </c>
      <c r="F30" s="31">
        <f t="shared" si="0"/>
        <v>97.962508448048951</v>
      </c>
      <c r="G30" s="33">
        <f t="shared" si="4"/>
        <v>9688.1</v>
      </c>
    </row>
    <row r="31" spans="1:7" x14ac:dyDescent="0.25">
      <c r="A31" s="19" t="s">
        <v>73</v>
      </c>
      <c r="B31" s="19" t="s">
        <v>62</v>
      </c>
      <c r="C31" s="19" t="s">
        <v>46</v>
      </c>
      <c r="D31" s="32">
        <v>14056.5</v>
      </c>
      <c r="E31" s="34">
        <v>13770.1</v>
      </c>
      <c r="F31" s="36">
        <f t="shared" si="0"/>
        <v>97.962508448048951</v>
      </c>
      <c r="G31" s="34">
        <v>9688.1</v>
      </c>
    </row>
    <row r="32" spans="1:7" ht="15" customHeight="1" x14ac:dyDescent="0.25">
      <c r="A32" s="18" t="s">
        <v>75</v>
      </c>
      <c r="B32" s="18" t="s">
        <v>76</v>
      </c>
      <c r="C32" s="18" t="s">
        <v>91</v>
      </c>
      <c r="D32" s="33">
        <f>D33+D34+D35+D36</f>
        <v>10225.6</v>
      </c>
      <c r="E32" s="33">
        <f t="shared" ref="E32" si="5">E33+E34+E35+E36</f>
        <v>8091.9</v>
      </c>
      <c r="F32" s="31">
        <f t="shared" si="0"/>
        <v>79.133742763260827</v>
      </c>
      <c r="G32" s="33">
        <f t="shared" ref="G32" si="6">G33+G34+G35+G36</f>
        <v>8831.3000000000011</v>
      </c>
    </row>
    <row r="33" spans="1:7" ht="12.75" customHeight="1" x14ac:dyDescent="0.25">
      <c r="A33" s="19" t="s">
        <v>77</v>
      </c>
      <c r="B33" s="19" t="s">
        <v>76</v>
      </c>
      <c r="C33" s="19" t="s">
        <v>46</v>
      </c>
      <c r="D33" s="32">
        <v>650</v>
      </c>
      <c r="E33" s="32">
        <v>648.29999999999995</v>
      </c>
      <c r="F33" s="36">
        <f t="shared" si="0"/>
        <v>99.738461538461536</v>
      </c>
      <c r="G33" s="32">
        <v>505.9</v>
      </c>
    </row>
    <row r="34" spans="1:7" ht="15.75" customHeight="1" x14ac:dyDescent="0.25">
      <c r="A34" s="19" t="s">
        <v>78</v>
      </c>
      <c r="B34" s="19" t="s">
        <v>76</v>
      </c>
      <c r="C34" s="19" t="s">
        <v>50</v>
      </c>
      <c r="D34" s="32">
        <v>2165.5</v>
      </c>
      <c r="E34" s="32">
        <v>765.4</v>
      </c>
      <c r="F34" s="36">
        <f t="shared" si="0"/>
        <v>35.345185869314243</v>
      </c>
      <c r="G34" s="32">
        <v>628.20000000000005</v>
      </c>
    </row>
    <row r="35" spans="1:7" ht="12.75" customHeight="1" x14ac:dyDescent="0.25">
      <c r="A35" s="19" t="s">
        <v>79</v>
      </c>
      <c r="B35" s="19" t="s">
        <v>76</v>
      </c>
      <c r="C35" s="19" t="s">
        <v>52</v>
      </c>
      <c r="D35" s="32">
        <v>6599.4</v>
      </c>
      <c r="E35" s="34">
        <v>5867.5</v>
      </c>
      <c r="F35" s="36">
        <f t="shared" si="0"/>
        <v>88.909597842228081</v>
      </c>
      <c r="G35" s="34">
        <v>7004.5</v>
      </c>
    </row>
    <row r="36" spans="1:7" ht="30" customHeight="1" x14ac:dyDescent="0.25">
      <c r="A36" s="19" t="s">
        <v>80</v>
      </c>
      <c r="B36" s="19" t="s">
        <v>76</v>
      </c>
      <c r="C36" s="19" t="s">
        <v>54</v>
      </c>
      <c r="D36" s="32">
        <v>810.7</v>
      </c>
      <c r="E36" s="32">
        <v>810.7</v>
      </c>
      <c r="F36" s="36">
        <f t="shared" si="0"/>
        <v>100</v>
      </c>
      <c r="G36" s="32">
        <v>692.7</v>
      </c>
    </row>
    <row r="37" spans="1:7" s="1" customFormat="1" ht="15.75" customHeight="1" x14ac:dyDescent="0.25">
      <c r="A37" s="18" t="s">
        <v>74</v>
      </c>
      <c r="B37" s="18" t="s">
        <v>82</v>
      </c>
      <c r="C37" s="18" t="s">
        <v>91</v>
      </c>
      <c r="D37" s="33">
        <f>D38</f>
        <v>794.5</v>
      </c>
      <c r="E37" s="33">
        <f t="shared" ref="E37" si="7">E38</f>
        <v>791.8</v>
      </c>
      <c r="F37" s="31">
        <f t="shared" si="0"/>
        <v>99.660163624921324</v>
      </c>
      <c r="G37" s="33">
        <f t="shared" ref="G37" si="8">G38</f>
        <v>112.3</v>
      </c>
    </row>
    <row r="38" spans="1:7" ht="12" customHeight="1" x14ac:dyDescent="0.25">
      <c r="A38" s="19" t="s">
        <v>92</v>
      </c>
      <c r="B38" s="19" t="s">
        <v>82</v>
      </c>
      <c r="C38" s="19" t="s">
        <v>48</v>
      </c>
      <c r="D38" s="32">
        <v>794.5</v>
      </c>
      <c r="E38" s="32">
        <v>791.8</v>
      </c>
      <c r="F38" s="36">
        <f t="shared" si="0"/>
        <v>99.660163624921324</v>
      </c>
      <c r="G38" s="32">
        <v>112.3</v>
      </c>
    </row>
    <row r="39" spans="1:7" ht="15.75" customHeight="1" x14ac:dyDescent="0.25">
      <c r="A39" s="18" t="s">
        <v>81</v>
      </c>
      <c r="B39" s="18" t="s">
        <v>58</v>
      </c>
      <c r="C39" s="18" t="s">
        <v>91</v>
      </c>
      <c r="D39" s="33">
        <f>D40+D41</f>
        <v>5925.9</v>
      </c>
      <c r="E39" s="33">
        <f t="shared" ref="E39:G39" si="9">E40+E41</f>
        <v>5925.9</v>
      </c>
      <c r="F39" s="31">
        <f t="shared" si="0"/>
        <v>100</v>
      </c>
      <c r="G39" s="33">
        <f t="shared" si="9"/>
        <v>4199.8</v>
      </c>
    </row>
    <row r="40" spans="1:7" ht="16.5" customHeight="1" x14ac:dyDescent="0.25">
      <c r="A40" s="19" t="s">
        <v>83</v>
      </c>
      <c r="B40" s="19" t="s">
        <v>58</v>
      </c>
      <c r="C40" s="19" t="s">
        <v>46</v>
      </c>
      <c r="D40" s="32">
        <v>2797.2</v>
      </c>
      <c r="E40" s="32">
        <v>2797.2</v>
      </c>
      <c r="F40" s="36">
        <f t="shared" si="0"/>
        <v>100</v>
      </c>
      <c r="G40" s="32">
        <v>2719.5</v>
      </c>
    </row>
    <row r="41" spans="1:7" ht="16.5" customHeight="1" x14ac:dyDescent="0.25">
      <c r="A41" s="19" t="s">
        <v>137</v>
      </c>
      <c r="B41" s="19" t="s">
        <v>58</v>
      </c>
      <c r="C41" s="19" t="s">
        <v>48</v>
      </c>
      <c r="D41" s="32">
        <v>3128.7</v>
      </c>
      <c r="E41" s="32">
        <v>3128.7</v>
      </c>
      <c r="F41" s="36">
        <f t="shared" si="0"/>
        <v>100</v>
      </c>
      <c r="G41" s="32">
        <v>1480.3</v>
      </c>
    </row>
    <row r="42" spans="1:7" ht="14.25" customHeight="1" x14ac:dyDescent="0.25">
      <c r="A42" s="17" t="s">
        <v>84</v>
      </c>
      <c r="B42" s="18"/>
      <c r="C42" s="18"/>
      <c r="D42" s="33">
        <f>D4+D12+D14+D18+D24+D30+D32+D37+D39+D22</f>
        <v>285799.7</v>
      </c>
      <c r="E42" s="33">
        <f>E4+E12+E14+E18+E24+E30+E32+E37+E39+E22</f>
        <v>274975</v>
      </c>
      <c r="F42" s="36">
        <f t="shared" si="0"/>
        <v>96.212487276928556</v>
      </c>
      <c r="G42" s="33">
        <f>G4+G12+G14+G18+G24+G30+G32+G37+G39</f>
        <v>257204.59999999995</v>
      </c>
    </row>
    <row r="43" spans="1:7" ht="12.75" customHeight="1" x14ac:dyDescent="0.25">
      <c r="A43" s="17" t="s">
        <v>85</v>
      </c>
      <c r="B43" s="17"/>
      <c r="C43" s="17"/>
      <c r="D43" s="33">
        <f>'доходы рб 9м..'!C58-'расх. рб 9м.'!D42</f>
        <v>41448</v>
      </c>
      <c r="E43" s="33">
        <f>'доходы рб 9м..'!D58-'расх. рб 9м.'!E42</f>
        <v>49171.199999999953</v>
      </c>
      <c r="F43" s="30"/>
      <c r="G43" s="33">
        <f>'доходы рб 9м..'!F58-'расх. рб 9м.'!G42</f>
        <v>13335.900000000052</v>
      </c>
    </row>
    <row r="44" spans="1:7" x14ac:dyDescent="0.25">
      <c r="A44" s="49" t="s">
        <v>86</v>
      </c>
      <c r="B44" s="49"/>
      <c r="C44" s="49"/>
      <c r="D44" s="49"/>
      <c r="E44" s="49"/>
      <c r="F44" s="49"/>
      <c r="G44" s="28"/>
    </row>
    <row r="45" spans="1:7" x14ac:dyDescent="0.25">
      <c r="A45" s="49"/>
      <c r="B45" s="49"/>
      <c r="C45" s="49"/>
      <c r="D45" s="49"/>
      <c r="E45" s="49"/>
      <c r="F45" s="49"/>
      <c r="G45" s="28"/>
    </row>
    <row r="46" spans="1:7" x14ac:dyDescent="0.25">
      <c r="A46" s="29"/>
      <c r="B46" s="29"/>
      <c r="C46" s="29"/>
      <c r="D46" s="29"/>
      <c r="E46" s="29"/>
      <c r="F46" s="29"/>
      <c r="G46" s="29"/>
    </row>
  </sheetData>
  <mergeCells count="3">
    <mergeCell ref="A1:F2"/>
    <mergeCell ref="A45:F45"/>
    <mergeCell ref="A44:F4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рб 9м..</vt:lpstr>
      <vt:lpstr>расх. рб 9м.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Buh4</cp:lastModifiedBy>
  <cp:lastPrinted>2021-01-13T07:26:19Z</cp:lastPrinted>
  <dcterms:created xsi:type="dcterms:W3CDTF">2011-04-06T12:51:21Z</dcterms:created>
  <dcterms:modified xsi:type="dcterms:W3CDTF">2022-01-24T07:56:21Z</dcterms:modified>
</cp:coreProperties>
</file>