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Исполнение районного и консолидированного бюджета\"/>
    </mc:Choice>
  </mc:AlternateContent>
  <xr:revisionPtr revIDLastSave="0" documentId="13_ncr:1_{C7EB4F1E-5155-4EA3-A571-DAAE1158030F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доходы рб год" sheetId="1" r:id="rId1"/>
    <sheet name="расх. рб год" sheetId="2" r:id="rId2"/>
  </sheets>
  <calcPr calcId="181029"/>
</workbook>
</file>

<file path=xl/calcChain.xml><?xml version="1.0" encoding="utf-8"?>
<calcChain xmlns="http://schemas.openxmlformats.org/spreadsheetml/2006/main">
  <c r="D42" i="2" l="1"/>
  <c r="G42" i="2"/>
  <c r="F29" i="1"/>
  <c r="F24" i="1" s="1"/>
  <c r="F40" i="1"/>
  <c r="F10" i="1" l="1"/>
  <c r="D16" i="1" l="1"/>
  <c r="C16" i="1"/>
  <c r="C10" i="1"/>
  <c r="C8" i="1"/>
  <c r="E22" i="1"/>
  <c r="C6" i="1"/>
  <c r="C5" i="1" l="1"/>
  <c r="C4" i="1" s="1"/>
  <c r="D30" i="2"/>
  <c r="E22" i="2"/>
  <c r="F22" i="2"/>
  <c r="G22" i="2"/>
  <c r="D22" i="2"/>
  <c r="F25" i="1" l="1"/>
  <c r="D52" i="1" l="1"/>
  <c r="C25" i="1"/>
  <c r="C29" i="1"/>
  <c r="C40" i="1"/>
  <c r="C52" i="1"/>
  <c r="E28" i="1"/>
  <c r="D25" i="1"/>
  <c r="E24" i="2"/>
  <c r="F52" i="1"/>
  <c r="D29" i="1" l="1"/>
  <c r="E35" i="1"/>
  <c r="E36" i="1"/>
  <c r="F16" i="2" l="1"/>
  <c r="D40" i="1"/>
  <c r="E38" i="1"/>
  <c r="E37" i="1"/>
  <c r="E11" i="1"/>
  <c r="G39" i="2"/>
  <c r="G37" i="2"/>
  <c r="G32" i="2"/>
  <c r="G30" i="2"/>
  <c r="G24" i="2"/>
  <c r="G18" i="2"/>
  <c r="G14" i="2"/>
  <c r="G12" i="2"/>
  <c r="G4" i="2"/>
  <c r="F16" i="1"/>
  <c r="F8" i="1"/>
  <c r="F6" i="1"/>
  <c r="E39" i="2"/>
  <c r="D39" i="2"/>
  <c r="E14" i="2"/>
  <c r="D14" i="2"/>
  <c r="E48" i="1"/>
  <c r="D10" i="1"/>
  <c r="F27" i="2"/>
  <c r="F8" i="2"/>
  <c r="E30" i="1"/>
  <c r="E34" i="1"/>
  <c r="E54" i="1"/>
  <c r="F5" i="1" l="1"/>
  <c r="F4" i="1" s="1"/>
  <c r="E52" i="1"/>
  <c r="E40" i="1"/>
  <c r="F39" i="2"/>
  <c r="F23" i="1"/>
  <c r="F14" i="2"/>
  <c r="F57" i="1" l="1"/>
  <c r="G43" i="2" s="1"/>
  <c r="F41" i="2"/>
  <c r="E18" i="2"/>
  <c r="D18" i="2"/>
  <c r="F21" i="2"/>
  <c r="E4" i="2" l="1"/>
  <c r="D4" i="2"/>
  <c r="E47" i="1"/>
  <c r="E10" i="1"/>
  <c r="E14" i="1"/>
  <c r="D8" i="1"/>
  <c r="E8" i="1" s="1"/>
  <c r="D37" i="2" l="1"/>
  <c r="E37" i="2"/>
  <c r="D24" i="2"/>
  <c r="E46" i="1"/>
  <c r="E27" i="1"/>
  <c r="C24" i="1"/>
  <c r="C23" i="1" s="1"/>
  <c r="F24" i="2" l="1"/>
  <c r="E15" i="1"/>
  <c r="F19" i="2" l="1"/>
  <c r="E44" i="1"/>
  <c r="E43" i="1"/>
  <c r="E16" i="1" l="1"/>
  <c r="F18" i="2"/>
  <c r="E9" i="1" l="1"/>
  <c r="E45" i="1" l="1"/>
  <c r="D6" i="1" l="1"/>
  <c r="D5" i="1" s="1"/>
  <c r="D4" i="1" l="1"/>
  <c r="D24" i="1"/>
  <c r="D23" i="1" l="1"/>
  <c r="D57" i="1" s="1"/>
  <c r="E53" i="1"/>
  <c r="E13" i="1"/>
  <c r="E7" i="1"/>
  <c r="E17" i="1"/>
  <c r="E18" i="1"/>
  <c r="E19" i="1"/>
  <c r="E20" i="1"/>
  <c r="E21" i="1"/>
  <c r="E26" i="1"/>
  <c r="E39" i="1"/>
  <c r="E29" i="1" s="1"/>
  <c r="E41" i="1"/>
  <c r="E42" i="1"/>
  <c r="E51" i="1"/>
  <c r="F5" i="2" l="1"/>
  <c r="F6" i="2"/>
  <c r="F7" i="2"/>
  <c r="F9" i="2"/>
  <c r="F10" i="2"/>
  <c r="F11" i="2"/>
  <c r="F13" i="2"/>
  <c r="F15" i="2"/>
  <c r="F17" i="2"/>
  <c r="F20" i="2"/>
  <c r="F25" i="2"/>
  <c r="F26" i="2"/>
  <c r="F28" i="2"/>
  <c r="F29" i="2"/>
  <c r="F31" i="2"/>
  <c r="F33" i="2"/>
  <c r="F34" i="2"/>
  <c r="F35" i="2"/>
  <c r="F36" i="2"/>
  <c r="F38" i="2"/>
  <c r="F40" i="2"/>
  <c r="E32" i="2"/>
  <c r="E30" i="2"/>
  <c r="E12" i="2"/>
  <c r="D32" i="2"/>
  <c r="D12" i="2"/>
  <c r="E42" i="2" l="1"/>
  <c r="E43" i="2" s="1"/>
  <c r="E23" i="1"/>
  <c r="E24" i="1"/>
  <c r="F37" i="2"/>
  <c r="E6" i="1"/>
  <c r="F30" i="2"/>
  <c r="F12" i="2"/>
  <c r="E25" i="1"/>
  <c r="F32" i="2"/>
  <c r="F4" i="2"/>
  <c r="F42" i="2" l="1"/>
  <c r="C57" i="1"/>
  <c r="E5" i="1"/>
  <c r="E4" i="1" l="1"/>
  <c r="D43" i="2" l="1"/>
  <c r="E57" i="1"/>
</calcChain>
</file>

<file path=xl/sharedStrings.xml><?xml version="1.0" encoding="utf-8"?>
<sst xmlns="http://schemas.openxmlformats.org/spreadsheetml/2006/main" count="236" uniqueCount="174">
  <si>
    <t>Уточ.план на год</t>
  </si>
  <si>
    <t>1 00 00000 00 0000 000</t>
  </si>
  <si>
    <t>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</si>
  <si>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</si>
  <si>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</si>
  <si>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</si>
  <si>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</si>
  <si>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</si>
  <si>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</si>
  <si>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</si>
  <si>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1 05 02000 01 1000 110</t>
  </si>
  <si>
    <t>Единый налог на вмененный доход для отдельных видов деятельности</t>
  </si>
  <si>
    <t>1 05 03011 01 1000 110</t>
  </si>
  <si>
    <t>Единый сельскохозяйственный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</si>
  <si>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</si>
  <si>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</si>
  <si>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</si>
  <si>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</si>
  <si>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</si>
  <si>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1 12 00000 00 0000 000 </t>
  </si>
  <si>
    <t>Платежи за пользование природными ресурсами</t>
  </si>
  <si>
    <t xml:space="preserve">1 14 00000 00 0000 000 </t>
  </si>
  <si>
    <t>Доходы от продажи материальных и нематериальных запасов</t>
  </si>
  <si>
    <t>1 15 00000 00 0000 000</t>
  </si>
  <si>
    <t>Административные платежи и сборы</t>
  </si>
  <si>
    <t>1 16 00000 00 0000 000</t>
  </si>
  <si>
    <t>Штрафы, санкции  , возмещение ущерба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</si>
  <si>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</si>
  <si>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</si>
  <si>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 xml:space="preserve">Субсидии бюджетам муниципальных образований </t>
  </si>
  <si>
    <t>Прочие субсидии</t>
  </si>
  <si>
    <t>Субвенции от других бюджетов бюджетной системы Российской Федерации</t>
  </si>
  <si>
    <t>Субвенции на осуществление первичного воинского учета</t>
  </si>
  <si>
    <t>Субвенции на ежемесячное денежное вознаграждение за классное руководство</t>
  </si>
  <si>
    <t>Субвенции на выполнение передаваемых полномочий</t>
  </si>
  <si>
    <t>Субвенции на содержание ребенка в семье опекуна и приемной семье, а также на оплату труда приемному родителю</t>
  </si>
  <si>
    <t>Субвенции на компенсацию части родительской платы за содержание ребенка в дошкольных учреждениях</t>
  </si>
  <si>
    <t>Прочие субвенции</t>
  </si>
  <si>
    <t>Иные межбюджетные трансферты</t>
  </si>
  <si>
    <t>Всего доходов</t>
  </si>
  <si>
    <t>Наименование</t>
  </si>
  <si>
    <t>РЗ</t>
  </si>
  <si>
    <t>ПР</t>
  </si>
  <si>
    <t>% испол. к год. назнач.</t>
  </si>
  <si>
    <t xml:space="preserve">Общегосударственные вопросы </t>
  </si>
  <si>
    <t>01</t>
  </si>
  <si>
    <t>Функционирование высшего должностного лица органов местного самоуправления</t>
  </si>
  <si>
    <t>02</t>
  </si>
  <si>
    <t>Функционирование законодательных (представительных) органов местного самоуправления</t>
  </si>
  <si>
    <t>03</t>
  </si>
  <si>
    <t>Функционирование местных администраций</t>
  </si>
  <si>
    <t>04</t>
  </si>
  <si>
    <t>Обеспечение деятельности финансовых, налоговых и таможенных органов и органов финансового контроля</t>
  </si>
  <si>
    <t>06</t>
  </si>
  <si>
    <t>Резервные фонды</t>
  </si>
  <si>
    <t>12</t>
  </si>
  <si>
    <t>Другие общегосударственные вопросы</t>
  </si>
  <si>
    <t>14</t>
  </si>
  <si>
    <t>Национальная экономика</t>
  </si>
  <si>
    <t>05</t>
  </si>
  <si>
    <t>Транспорт</t>
  </si>
  <si>
    <t>08</t>
  </si>
  <si>
    <t>Другие вопросы в национальной экономики</t>
  </si>
  <si>
    <t>Жилищно-коммунальное хозяйство</t>
  </si>
  <si>
    <t>Коммунальное хозяйство</t>
  </si>
  <si>
    <t>Образование</t>
  </si>
  <si>
    <t>07</t>
  </si>
  <si>
    <t xml:space="preserve"> 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</si>
  <si>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</si>
  <si>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</si>
  <si>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</si>
  <si>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</si>
  <si>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Культура</t>
  </si>
  <si>
    <t xml:space="preserve"> Физическая культура  и спорт 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</si>
  <si>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</si>
  <si>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</si>
  <si>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</si>
  <si>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</si>
  <si>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</si>
  <si>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 xml:space="preserve">Другие вопросы в области социальной политики </t>
  </si>
  <si>
    <t>Межбюджетные трансферты</t>
  </si>
  <si>
    <t>11</t>
  </si>
  <si>
    <t>Дотации бюджетам поселений</t>
  </si>
  <si>
    <t>Всего расходов</t>
  </si>
  <si>
    <t>Дефицит бюджета</t>
  </si>
  <si>
    <t>Начальник финансового отдела                             Р.И.Бельчук</t>
  </si>
  <si>
    <t>13</t>
  </si>
  <si>
    <t>Национальная оборона</t>
  </si>
  <si>
    <t>Мобилизационная и войсковая подготовка</t>
  </si>
  <si>
    <t>Культура, кинематография</t>
  </si>
  <si>
    <t>00</t>
  </si>
  <si>
    <t>Массовый спорт</t>
  </si>
  <si>
    <t>Жилищное хозяйство</t>
  </si>
  <si>
    <t>Дорожное хозяйство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</si>
  <si>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</si>
  <si>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Безмозмездные поступления от других бюджетов бюджетной системы</t>
  </si>
  <si>
    <t xml:space="preserve">Безмозмездные поступления </t>
  </si>
  <si>
    <t>Уточнен. план на год</t>
  </si>
  <si>
    <t>Дотации на поддержку мер по обеспечению сбалансированности бюджетов</t>
  </si>
  <si>
    <t>1 03 00000 00 0000 000</t>
  </si>
  <si>
    <t>Налоги на товары (работы, услуги), реалиализуемые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</si>
  <si>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</si>
  <si>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1 03 02000 01 0000 110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</si>
  <si>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</si>
  <si>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</si>
  <si>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1 05 04000 02 1000 110</t>
  </si>
  <si>
    <t>Налог, взимаемый в связи с применением патентной системы налогообложения</t>
  </si>
  <si>
    <t>2 02 30029 00 0000 151</t>
  </si>
  <si>
    <t>2 02 35082 00 0000 151</t>
  </si>
  <si>
    <t>2 02 35118 00 0000 151</t>
  </si>
  <si>
    <t>2 02 39999 00 0000 151</t>
  </si>
  <si>
    <t>Дополнительное образование</t>
  </si>
  <si>
    <t xml:space="preserve">% испол.к год.  назнач. </t>
  </si>
  <si>
    <t>Субсидии бюджетам на осуществление дорожной деятельности в отношении автомобильных дорог общего пользования</t>
  </si>
  <si>
    <t>Судебная система</t>
  </si>
  <si>
    <t>2 02 35120 00 0000 151</t>
  </si>
  <si>
    <t xml:space="preserve">Субвенции бюджетам муниципальных образований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</si>
  <si>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</si>
  <si>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Благоустройство</t>
  </si>
  <si>
    <t>1 17 00000 00 0000 000</t>
  </si>
  <si>
    <t>Прочие неналоговые доходы</t>
  </si>
  <si>
    <t>Иные дотации</t>
  </si>
  <si>
    <t>Субсидии бюджетам на реализацию мероприятий по обеспечению жильем молодых семей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</si>
  <si>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</si>
  <si>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</si>
  <si>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Налог, взимаемый в связи с применением упрощенной системы налогообложения </t>
  </si>
  <si>
    <t>1 05 01000 01 1000 110</t>
  </si>
  <si>
    <t>Субвенции бюджетам на осуществление полномочий по обеспечению жильемотдельных категорий граждан, установленных Федеральным законом от 12 января 1995 года №5-ФЗ "О ветеранах"</t>
  </si>
  <si>
    <t xml:space="preserve"> </t>
  </si>
  <si>
    <t>2 02 35134 00 0000 151</t>
  </si>
  <si>
    <t>Субсидии бюджетам на поддержку отрасли культуры</t>
  </si>
  <si>
    <t>Субсидии бюджетам  на обеспечение комплексного развития сельских территорий</t>
  </si>
  <si>
    <t>2 02 25491 00 0000 151</t>
  </si>
  <si>
    <t>2 02  4999900  0000 150</t>
  </si>
  <si>
    <t>2 00 00000 00 0000 150</t>
  </si>
  <si>
    <t>2 02 00000 00 0000 150</t>
  </si>
  <si>
    <t>2 02 10000 00 0000 150</t>
  </si>
  <si>
    <t>2 02 15001 00 0000 150</t>
  </si>
  <si>
    <t>2 02 15002 00 0000 150</t>
  </si>
  <si>
    <t>2 02 20000 00 0000 150</t>
  </si>
  <si>
    <t>2 02 20216 00 0000 150</t>
  </si>
  <si>
    <t>2 02 25497 00 0000 150</t>
  </si>
  <si>
    <t>2 02 25519 00 0000 150</t>
  </si>
  <si>
    <t>2 02 25576 00 0000 150</t>
  </si>
  <si>
    <t>2 02 29999 00 0000 150</t>
  </si>
  <si>
    <t>2 02 30000 00 0000 150</t>
  </si>
  <si>
    <t>2 02 30021 00 0000 150</t>
  </si>
  <si>
    <t>2 02 30024 00 0000 150</t>
  </si>
  <si>
    <t>2 02 30027 00 0000 150</t>
  </si>
  <si>
    <t>2 02 40000 00 0000 150</t>
  </si>
  <si>
    <t>2 02 40014 00 0000 150</t>
  </si>
  <si>
    <t>2 02 45303 00 0000 150</t>
  </si>
  <si>
    <t>Прочие межбюджетные трансферты, передаваемые бюджетам сельских поселений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</si>
  <si>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</si>
  <si>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</si>
  <si>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2 02 19999 05 0000 150</t>
  </si>
  <si>
    <t>Прочие дотации бюджетам муниципальных районов</t>
  </si>
  <si>
    <t>Охрана окружающей среды</t>
  </si>
  <si>
    <t>Исполнение бюджетных ассигнований на 1.01.2023 г. по расходам  районного бюджета</t>
  </si>
  <si>
    <t>Исполнение районного бюджета по доходам на 1.01.2023года</t>
  </si>
  <si>
    <t>Исполнено на 1.01.2023г</t>
  </si>
  <si>
    <t>Исполнено на 1.01.2023г.</t>
  </si>
  <si>
    <t>Исполнено на 1.01.2022г.</t>
  </si>
  <si>
    <t>Исполнено на 1.01.2022 г.</t>
  </si>
  <si>
    <t>2 02 25304 00 0000 150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</si>
  <si>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направлений</t>
  </si>
  <si>
    <t>2 02 25269 00 0000 150</t>
  </si>
  <si>
    <t>Субсидии бюджетам на закупку контейнеров для раздельного накопления твердых бытовых отходов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</si>
  <si>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 погибших при защите Отечества на 2019-2024 годы"</t>
  </si>
  <si>
    <t>2 02 25229 00 0000 150</t>
  </si>
  <si>
    <t>2 02 35260 00 0000 151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</si>
  <si>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</si>
  <si>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2 02 35469 00 0000 151</t>
  </si>
  <si>
    <t>Субвенции напроведение Всероссийской переписи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</si>
</sst>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2" fillId="0" borderId="10" xfId="1" applyFont="1" applyBorder="1"/>
    <xf numFmtId="0" fontId="22" fillId="0" borderId="10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/>
    </xf>
    <xf numFmtId="164" fontId="22" fillId="0" borderId="10" xfId="1" applyNumberFormat="1" applyFont="1" applyBorder="1"/>
    <xf numFmtId="0" fontId="22" fillId="0" borderId="10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1" fillId="0" borderId="10" xfId="1" applyFont="1" applyBorder="1"/>
    <xf numFmtId="0" fontId="21" fillId="0" borderId="10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20" fillId="0" borderId="10" xfId="1" applyFont="1" applyBorder="1"/>
    <xf numFmtId="0" fontId="23" fillId="0" borderId="0" xfId="0" applyFont="1"/>
    <xf numFmtId="0" fontId="22" fillId="0" borderId="10" xfId="43" applyFont="1" applyBorder="1" applyAlignment="1">
      <alignment horizontal="center" vertical="center" wrapText="1"/>
    </xf>
    <xf numFmtId="49" fontId="22" fillId="0" borderId="10" xfId="43" applyNumberFormat="1" applyFont="1" applyBorder="1" applyAlignment="1">
      <alignment horizontal="center" vertical="center" wrapText="1"/>
    </xf>
    <xf numFmtId="49" fontId="21" fillId="0" borderId="10" xfId="43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distributed"/>
    </xf>
    <xf numFmtId="0" fontId="24" fillId="0" borderId="15" xfId="0" applyFont="1" applyBorder="1" applyAlignment="1">
      <alignment horizontal="center" vertical="top" wrapText="1"/>
    </xf>
    <xf numFmtId="0" fontId="21" fillId="0" borderId="10" xfId="43" applyFont="1" applyBorder="1" applyAlignment="1">
      <alignment horizontal="center" vertical="center" wrapText="1"/>
    </xf>
    <xf numFmtId="0" fontId="24" fillId="0" borderId="15" xfId="0" applyFont="1" applyBorder="1" applyAlignment="1">
      <alignment horizontal="right" wrapText="1"/>
    </xf>
    <xf numFmtId="0" fontId="21" fillId="0" borderId="10" xfId="43" applyFont="1" applyBorder="1" applyAlignment="1">
      <alignment horizontal="center" wrapText="1"/>
    </xf>
    <xf numFmtId="0" fontId="21" fillId="0" borderId="10" xfId="43" applyFont="1" applyBorder="1" applyAlignment="1">
      <alignment horizontal="center" vertical="justify"/>
    </xf>
    <xf numFmtId="0" fontId="21" fillId="0" borderId="10" xfId="43" applyFont="1" applyBorder="1" applyAlignment="1">
      <alignment horizontal="justify" vertical="justify"/>
    </xf>
    <xf numFmtId="0" fontId="24" fillId="0" borderId="0" xfId="0" applyFont="1"/>
    <xf numFmtId="0" fontId="25" fillId="0" borderId="0" xfId="0" applyFont="1"/>
    <xf numFmtId="0" fontId="26" fillId="0" borderId="10" xfId="43" applyFont="1" applyBorder="1"/>
    <xf numFmtId="164" fontId="26" fillId="0" borderId="10" xfId="43" applyNumberFormat="1" applyFont="1" applyBorder="1" applyAlignment="1">
      <alignment horizontal="center" vertical="center"/>
    </xf>
    <xf numFmtId="0" fontId="27" fillId="0" borderId="10" xfId="43" applyFont="1" applyBorder="1" applyAlignment="1">
      <alignment vertical="center"/>
    </xf>
    <xf numFmtId="0" fontId="26" fillId="0" borderId="10" xfId="43" applyFont="1" applyBorder="1" applyAlignment="1">
      <alignment vertical="center"/>
    </xf>
    <xf numFmtId="0" fontId="27" fillId="0" borderId="10" xfId="43" applyFont="1" applyBorder="1"/>
    <xf numFmtId="164" fontId="27" fillId="0" borderId="10" xfId="43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distributed"/>
    </xf>
    <xf numFmtId="0" fontId="21" fillId="0" borderId="10" xfId="1" applyFont="1" applyBorder="1" applyAlignment="1">
      <alignment horizontal="center" vertical="distributed"/>
    </xf>
    <xf numFmtId="0" fontId="24" fillId="0" borderId="13" xfId="0" applyFont="1" applyBorder="1" applyAlignment="1">
      <alignment horizontal="right" vertical="distributed" wrapText="1"/>
    </xf>
    <xf numFmtId="164" fontId="21" fillId="0" borderId="10" xfId="1" applyNumberFormat="1" applyFont="1" applyBorder="1" applyAlignment="1">
      <alignment horizontal="right" vertical="center"/>
    </xf>
    <xf numFmtId="4" fontId="21" fillId="0" borderId="10" xfId="1" applyNumberFormat="1" applyFont="1" applyBorder="1"/>
    <xf numFmtId="0" fontId="29" fillId="0" borderId="16" xfId="0" applyFont="1" applyBorder="1" applyAlignment="1">
      <alignment horizontal="right" wrapText="1"/>
    </xf>
    <xf numFmtId="4" fontId="20" fillId="0" borderId="10" xfId="1" applyNumberFormat="1" applyFont="1" applyBorder="1"/>
    <xf numFmtId="0" fontId="31" fillId="0" borderId="10" xfId="1" applyFont="1" applyBorder="1" applyAlignment="1">
      <alignment vertical="center"/>
    </xf>
    <xf numFmtId="0" fontId="30" fillId="0" borderId="10" xfId="1" applyFont="1" applyBorder="1" applyAlignment="1">
      <alignment vertical="center"/>
    </xf>
    <xf numFmtId="0" fontId="32" fillId="0" borderId="14" xfId="0" applyFont="1" applyBorder="1" applyAlignment="1">
      <alignment horizontal="left" vertical="top" wrapText="1"/>
    </xf>
    <xf numFmtId="0" fontId="33" fillId="0" borderId="10" xfId="1" applyFont="1" applyBorder="1" applyAlignment="1">
      <alignment vertical="center"/>
    </xf>
    <xf numFmtId="0" fontId="31" fillId="0" borderId="10" xfId="1" applyFont="1" applyBorder="1"/>
    <xf numFmtId="0" fontId="34" fillId="0" borderId="0" xfId="0" applyFont="1"/>
    <xf numFmtId="4" fontId="27" fillId="0" borderId="10" xfId="43" applyNumberFormat="1" applyFont="1" applyBorder="1" applyAlignment="1">
      <alignment vertical="center"/>
    </xf>
    <xf numFmtId="0" fontId="21" fillId="0" borderId="12" xfId="1" applyFont="1" applyBorder="1" applyAlignment="1">
      <alignment horizontal="center" vertical="justify"/>
    </xf>
    <xf numFmtId="0" fontId="21" fillId="0" borderId="13" xfId="1" applyFont="1" applyBorder="1" applyAlignment="1">
      <alignment horizontal="center" vertical="justify"/>
    </xf>
    <xf numFmtId="0" fontId="28" fillId="0" borderId="11" xfId="1" applyFont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30" fillId="0" borderId="12" xfId="1" applyFont="1" applyBorder="1" applyAlignment="1">
      <alignment horizontal="center"/>
    </xf>
    <xf numFmtId="0" fontId="30" fillId="0" borderId="13" xfId="1" applyFont="1" applyBorder="1" applyAlignment="1">
      <alignment horizontal="center"/>
    </xf>
    <xf numFmtId="0" fontId="21" fillId="0" borderId="12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10" xfId="1" applyFont="1" applyBorder="1" applyAlignment="1">
      <alignment horizontal="center" vertical="justify"/>
    </xf>
    <xf numFmtId="0" fontId="22" fillId="0" borderId="0" xfId="43" applyFont="1" applyAlignment="1">
      <alignment horizontal="center" vertical="justify"/>
    </xf>
    <xf numFmtId="0" fontId="21" fillId="0" borderId="0" xfId="43" applyFont="1" applyAlignment="1">
      <alignment horizontal="center"/>
    </xf>
    <xf numFmtId="0" fontId="21" fillId="0" borderId="10" xfId="1" applyFont="1" applyBorder="1" applyAlignment="1">
      <alignment vertical="center"/>
    </xf>
  </cellXfs>
  <cellStyles count="85">
    <cellStyle name="20% - Акцент1 2" xfId="2" xr:uid="{00000000-0005-0000-0000-000000000000}"/>
    <cellStyle name="20% - Акцент1 3" xfId="44" xr:uid="{00000000-0005-0000-0000-000001000000}"/>
    <cellStyle name="20% - Акцент2 2" xfId="3" xr:uid="{00000000-0005-0000-0000-000002000000}"/>
    <cellStyle name="20% - Акцент2 3" xfId="45" xr:uid="{00000000-0005-0000-0000-000003000000}"/>
    <cellStyle name="20% - Акцент3 2" xfId="4" xr:uid="{00000000-0005-0000-0000-000004000000}"/>
    <cellStyle name="20% - Акцент3 3" xfId="46" xr:uid="{00000000-0005-0000-0000-000005000000}"/>
    <cellStyle name="20% - Акцент4 2" xfId="5" xr:uid="{00000000-0005-0000-0000-000006000000}"/>
    <cellStyle name="20% - Акцент4 3" xfId="47" xr:uid="{00000000-0005-0000-0000-000007000000}"/>
    <cellStyle name="20% - Акцент5 2" xfId="6" xr:uid="{00000000-0005-0000-0000-000008000000}"/>
    <cellStyle name="20% - Акцент5 3" xfId="48" xr:uid="{00000000-0005-0000-0000-000009000000}"/>
    <cellStyle name="20% - Акцент6 2" xfId="7" xr:uid="{00000000-0005-0000-0000-00000A000000}"/>
    <cellStyle name="20% - Акцент6 3" xfId="49" xr:uid="{00000000-0005-0000-0000-00000B000000}"/>
    <cellStyle name="40% - Акцент1 2" xfId="8" xr:uid="{00000000-0005-0000-0000-00000C000000}"/>
    <cellStyle name="40% - Акцент1 3" xfId="50" xr:uid="{00000000-0005-0000-0000-00000D000000}"/>
    <cellStyle name="40% - Акцент2 2" xfId="9" xr:uid="{00000000-0005-0000-0000-00000E000000}"/>
    <cellStyle name="40% - Акцент2 3" xfId="51" xr:uid="{00000000-0005-0000-0000-00000F000000}"/>
    <cellStyle name="40% - Акцент3 2" xfId="10" xr:uid="{00000000-0005-0000-0000-000010000000}"/>
    <cellStyle name="40% - Акцент3 3" xfId="52" xr:uid="{00000000-0005-0000-0000-000011000000}"/>
    <cellStyle name="40% - Акцент4 2" xfId="11" xr:uid="{00000000-0005-0000-0000-000012000000}"/>
    <cellStyle name="40% - Акцент4 3" xfId="53" xr:uid="{00000000-0005-0000-0000-000013000000}"/>
    <cellStyle name="40% - Акцент5 2" xfId="12" xr:uid="{00000000-0005-0000-0000-000014000000}"/>
    <cellStyle name="40% - Акцент5 3" xfId="54" xr:uid="{00000000-0005-0000-0000-000015000000}"/>
    <cellStyle name="40% - Акцент6 2" xfId="13" xr:uid="{00000000-0005-0000-0000-000016000000}"/>
    <cellStyle name="40% - Акцент6 3" xfId="55" xr:uid="{00000000-0005-0000-0000-000017000000}"/>
    <cellStyle name="60% - Акцент1 2" xfId="14" xr:uid="{00000000-0005-0000-0000-000018000000}"/>
    <cellStyle name="60% - Акцент1 3" xfId="56" xr:uid="{00000000-0005-0000-0000-000019000000}"/>
    <cellStyle name="60% - Акцент2 2" xfId="15" xr:uid="{00000000-0005-0000-0000-00001A000000}"/>
    <cellStyle name="60% - Акцент2 3" xfId="57" xr:uid="{00000000-0005-0000-0000-00001B000000}"/>
    <cellStyle name="60% - Акцент3 2" xfId="16" xr:uid="{00000000-0005-0000-0000-00001C000000}"/>
    <cellStyle name="60% - Акцент3 3" xfId="58" xr:uid="{00000000-0005-0000-0000-00001D000000}"/>
    <cellStyle name="60% - Акцент4 2" xfId="17" xr:uid="{00000000-0005-0000-0000-00001E000000}"/>
    <cellStyle name="60% - Акцент4 3" xfId="59" xr:uid="{00000000-0005-0000-0000-00001F000000}"/>
    <cellStyle name="60% - Акцент5 2" xfId="18" xr:uid="{00000000-0005-0000-0000-000020000000}"/>
    <cellStyle name="60% - Акцент5 3" xfId="60" xr:uid="{00000000-0005-0000-0000-000021000000}"/>
    <cellStyle name="60% - Акцент6 2" xfId="19" xr:uid="{00000000-0005-0000-0000-000022000000}"/>
    <cellStyle name="60% - Акцент6 3" xfId="61" xr:uid="{00000000-0005-0000-0000-000023000000}"/>
    <cellStyle name="Акцент1 2" xfId="20" xr:uid="{00000000-0005-0000-0000-000024000000}"/>
    <cellStyle name="Акцент1 3" xfId="62" xr:uid="{00000000-0005-0000-0000-000025000000}"/>
    <cellStyle name="Акцент2 2" xfId="21" xr:uid="{00000000-0005-0000-0000-000026000000}"/>
    <cellStyle name="Акцент2 3" xfId="63" xr:uid="{00000000-0005-0000-0000-000027000000}"/>
    <cellStyle name="Акцент3 2" xfId="22" xr:uid="{00000000-0005-0000-0000-000028000000}"/>
    <cellStyle name="Акцент3 3" xfId="64" xr:uid="{00000000-0005-0000-0000-000029000000}"/>
    <cellStyle name="Акцент4 2" xfId="23" xr:uid="{00000000-0005-0000-0000-00002A000000}"/>
    <cellStyle name="Акцент4 3" xfId="65" xr:uid="{00000000-0005-0000-0000-00002B000000}"/>
    <cellStyle name="Акцент5 2" xfId="24" xr:uid="{00000000-0005-0000-0000-00002C000000}"/>
    <cellStyle name="Акцент5 3" xfId="66" xr:uid="{00000000-0005-0000-0000-00002D000000}"/>
    <cellStyle name="Акцент6 2" xfId="25" xr:uid="{00000000-0005-0000-0000-00002E000000}"/>
    <cellStyle name="Акцент6 3" xfId="67" xr:uid="{00000000-0005-0000-0000-00002F000000}"/>
    <cellStyle name="Ввод  2" xfId="26" xr:uid="{00000000-0005-0000-0000-000030000000}"/>
    <cellStyle name="Ввод  3" xfId="68" xr:uid="{00000000-0005-0000-0000-000031000000}"/>
    <cellStyle name="Вывод 2" xfId="27" xr:uid="{00000000-0005-0000-0000-000032000000}"/>
    <cellStyle name="Вывод 3" xfId="69" xr:uid="{00000000-0005-0000-0000-000033000000}"/>
    <cellStyle name="Вычисление 2" xfId="28" xr:uid="{00000000-0005-0000-0000-000034000000}"/>
    <cellStyle name="Вычисление 3" xfId="70" xr:uid="{00000000-0005-0000-0000-000035000000}"/>
    <cellStyle name="Заголовок 1 2" xfId="29" xr:uid="{00000000-0005-0000-0000-000036000000}"/>
    <cellStyle name="Заголовок 1 3" xfId="71" xr:uid="{00000000-0005-0000-0000-000037000000}"/>
    <cellStyle name="Заголовок 2 2" xfId="30" xr:uid="{00000000-0005-0000-0000-000038000000}"/>
    <cellStyle name="Заголовок 2 3" xfId="72" xr:uid="{00000000-0005-0000-0000-000039000000}"/>
    <cellStyle name="Заголовок 3 2" xfId="31" xr:uid="{00000000-0005-0000-0000-00003A000000}"/>
    <cellStyle name="Заголовок 3 3" xfId="73" xr:uid="{00000000-0005-0000-0000-00003B000000}"/>
    <cellStyle name="Заголовок 4 2" xfId="32" xr:uid="{00000000-0005-0000-0000-00003C000000}"/>
    <cellStyle name="Заголовок 4 3" xfId="74" xr:uid="{00000000-0005-0000-0000-00003D000000}"/>
    <cellStyle name="Итог 2" xfId="33" xr:uid="{00000000-0005-0000-0000-00003E000000}"/>
    <cellStyle name="Итог 3" xfId="75" xr:uid="{00000000-0005-0000-0000-00003F000000}"/>
    <cellStyle name="Контрольная ячейка 2" xfId="34" xr:uid="{00000000-0005-0000-0000-000040000000}"/>
    <cellStyle name="Контрольная ячейка 3" xfId="76" xr:uid="{00000000-0005-0000-0000-000041000000}"/>
    <cellStyle name="Название 2" xfId="35" xr:uid="{00000000-0005-0000-0000-000042000000}"/>
    <cellStyle name="Название 3" xfId="77" xr:uid="{00000000-0005-0000-0000-000043000000}"/>
    <cellStyle name="Нейтральный 2" xfId="36" xr:uid="{00000000-0005-0000-0000-000044000000}"/>
    <cellStyle name="Нейтральный 3" xfId="78" xr:uid="{00000000-0005-0000-0000-000045000000}"/>
    <cellStyle name="Обычный" xfId="0" builtinId="0"/>
    <cellStyle name="Обычный 2" xfId="1" xr:uid="{00000000-0005-0000-0000-000047000000}"/>
    <cellStyle name="Обычный 3" xfId="43" xr:uid="{00000000-0005-0000-0000-000048000000}"/>
    <cellStyle name="Плохой 2" xfId="37" xr:uid="{00000000-0005-0000-0000-000049000000}"/>
    <cellStyle name="Плохой 3" xfId="79" xr:uid="{00000000-0005-0000-0000-00004A000000}"/>
    <cellStyle name="Пояснение 2" xfId="38" xr:uid="{00000000-0005-0000-0000-00004B000000}"/>
    <cellStyle name="Пояснение 3" xfId="80" xr:uid="{00000000-0005-0000-0000-00004C000000}"/>
    <cellStyle name="Примечание 2" xfId="39" xr:uid="{00000000-0005-0000-0000-00004D000000}"/>
    <cellStyle name="Примечание 3" xfId="81" xr:uid="{00000000-0005-0000-0000-00004E000000}"/>
    <cellStyle name="Связанная ячейка 2" xfId="40" xr:uid="{00000000-0005-0000-0000-00004F000000}"/>
    <cellStyle name="Связанная ячейка 3" xfId="82" xr:uid="{00000000-0005-0000-0000-000050000000}"/>
    <cellStyle name="Текст предупреждения 2" xfId="41" xr:uid="{00000000-0005-0000-0000-000051000000}"/>
    <cellStyle name="Текст предупреждения 3" xfId="83" xr:uid="{00000000-0005-0000-0000-000052000000}"/>
    <cellStyle name="Хороший 2" xfId="42" xr:uid="{00000000-0005-0000-0000-000053000000}"/>
    <cellStyle name="Хороший 3" xfId="84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F57"/>
  <sheetViews>
    <sheetView topLeftCell="A50" workbookViewId="0">
      <selection activeCell="F29" sqref="F29"/>
    </sheetView>
  </sheetViews>
  <sheetFormatPr defaultRowHeight="15" x14ac:dyDescent="0.25"/>
  <cols>
    <col min="1" max="1" width="17.5703125" style="44" customWidth="1"/>
    <col min="2" max="2" width="33.7109375" customWidth="1"/>
    <col min="3" max="3" width="10.85546875" customWidth="1"/>
    <col min="4" max="4" width="12.7109375" customWidth="1"/>
    <col min="5" max="5" width="10.28515625" customWidth="1"/>
    <col min="6" max="6" width="11.7109375" customWidth="1"/>
  </cols>
  <sheetData>
    <row r="1" spans="1:6" ht="15.75" x14ac:dyDescent="0.25">
      <c r="A1" s="48" t="s">
        <v>159</v>
      </c>
      <c r="B1" s="48"/>
      <c r="C1" s="48"/>
      <c r="D1" s="48"/>
      <c r="E1" s="49"/>
      <c r="F1" s="25"/>
    </row>
    <row r="2" spans="1:6" ht="15" customHeight="1" x14ac:dyDescent="0.25">
      <c r="A2" s="50"/>
      <c r="B2" s="52"/>
      <c r="C2" s="46" t="s">
        <v>0</v>
      </c>
      <c r="D2" s="46" t="s">
        <v>160</v>
      </c>
      <c r="E2" s="54" t="s">
        <v>112</v>
      </c>
      <c r="F2" s="46" t="s">
        <v>163</v>
      </c>
    </row>
    <row r="3" spans="1:6" ht="36" customHeight="1" x14ac:dyDescent="0.25">
      <c r="A3" s="51"/>
      <c r="B3" s="53"/>
      <c r="C3" s="47"/>
      <c r="D3" s="47"/>
      <c r="E3" s="54"/>
      <c r="F3" s="47"/>
    </row>
    <row r="4" spans="1:6" x14ac:dyDescent="0.25">
      <c r="A4" s="39" t="s">
        <v>1</v>
      </c>
      <c r="B4" s="4" t="s">
        <v>2</v>
      </c>
      <c r="C4" s="2">
        <f>C5+C16</f>
        <v>193129.77000000002</v>
      </c>
      <c r="D4" s="2">
        <f>D5+D16</f>
        <v>193130.05</v>
      </c>
      <c r="E4" s="5">
        <f t="shared" ref="E4:E57" si="0">D4/C4*100</f>
        <v>100.00014498023788</v>
      </c>
      <c r="F4" s="2">
        <f>F5+F16</f>
        <v>176415.8</v>
      </c>
    </row>
    <row r="5" spans="1:6" x14ac:dyDescent="0.25">
      <c r="A5" s="39"/>
      <c r="B5" s="4" t="s">
        <v>3</v>
      </c>
      <c r="C5" s="2">
        <f>C6+C10+C15+C8</f>
        <v>104986.17</v>
      </c>
      <c r="D5" s="2">
        <f>D6+D10+D15+D8</f>
        <v>104986.45</v>
      </c>
      <c r="E5" s="5">
        <f t="shared" si="0"/>
        <v>100.0002667017951</v>
      </c>
      <c r="F5" s="2">
        <f>F6+F10+F15+F8</f>
        <v>90955.599999999991</v>
      </c>
    </row>
    <row r="6" spans="1:6" x14ac:dyDescent="0.25">
      <c r="A6" s="39" t="s">
        <v>4</v>
      </c>
      <c r="B6" s="6" t="s">
        <v>5</v>
      </c>
      <c r="C6" s="2">
        <f>C7</f>
        <v>83758.83</v>
      </c>
      <c r="D6" s="2">
        <f t="shared" ref="D6:F6" si="1">D7</f>
        <v>83758.95</v>
      </c>
      <c r="E6" s="5">
        <f t="shared" si="0"/>
        <v>100.00014326847688</v>
      </c>
      <c r="F6" s="2">
        <f t="shared" si="1"/>
        <v>67730.5</v>
      </c>
    </row>
    <row r="7" spans="1:6" x14ac:dyDescent="0.25">
      <c r="A7" s="40" t="s">
        <v>6</v>
      </c>
      <c r="B7" s="7" t="s">
        <v>7</v>
      </c>
      <c r="C7" s="8">
        <v>83758.83</v>
      </c>
      <c r="D7" s="36">
        <v>83758.95</v>
      </c>
      <c r="E7" s="5">
        <f t="shared" si="0"/>
        <v>100.00014326847688</v>
      </c>
      <c r="F7" s="8">
        <v>67730.5</v>
      </c>
    </row>
    <row r="8" spans="1:6" ht="39" thickBot="1" x14ac:dyDescent="0.3">
      <c r="A8" s="39" t="s">
        <v>99</v>
      </c>
      <c r="B8" s="17" t="s">
        <v>100</v>
      </c>
      <c r="C8" s="2">
        <f>C9</f>
        <v>6329.94</v>
      </c>
      <c r="D8" s="2">
        <f t="shared" ref="D8:F8" si="2">D9</f>
        <v>6330</v>
      </c>
      <c r="E8" s="5">
        <f t="shared" si="0"/>
        <v>100.00094787628319</v>
      </c>
      <c r="F8" s="2">
        <f t="shared" si="2"/>
        <v>5499.4</v>
      </c>
    </row>
    <row r="9" spans="1:6" ht="39" thickBot="1" x14ac:dyDescent="0.3">
      <c r="A9" s="41" t="s">
        <v>102</v>
      </c>
      <c r="B9" s="18" t="s">
        <v>101</v>
      </c>
      <c r="C9" s="20">
        <v>6329.94</v>
      </c>
      <c r="D9" s="8">
        <v>6330</v>
      </c>
      <c r="E9" s="5">
        <f t="shared" si="0"/>
        <v>100.00094787628319</v>
      </c>
      <c r="F9" s="8">
        <v>5499.4</v>
      </c>
    </row>
    <row r="10" spans="1:6" x14ac:dyDescent="0.25">
      <c r="A10" s="39" t="s">
        <v>8</v>
      </c>
      <c r="B10" s="6" t="s">
        <v>9</v>
      </c>
      <c r="C10" s="37">
        <f>C12+C13+C14+C11</f>
        <v>13939.9</v>
      </c>
      <c r="D10" s="37">
        <f>D12+D13+D14+D11</f>
        <v>13939.95</v>
      </c>
      <c r="E10" s="5">
        <f t="shared" si="0"/>
        <v>100.00035868263043</v>
      </c>
      <c r="F10" s="37">
        <f>F12+F13+F14+F11</f>
        <v>16845.800000000003</v>
      </c>
    </row>
    <row r="11" spans="1:6" ht="38.25" x14ac:dyDescent="0.25">
      <c r="A11" s="40" t="s">
        <v>126</v>
      </c>
      <c r="B11" s="33" t="s">
        <v>125</v>
      </c>
      <c r="C11" s="34">
        <v>10521.5</v>
      </c>
      <c r="D11" s="34">
        <v>10521.6</v>
      </c>
      <c r="E11" s="35">
        <f>D11/C11*100</f>
        <v>100.00095043482393</v>
      </c>
      <c r="F11" s="34">
        <v>11103.6</v>
      </c>
    </row>
    <row r="12" spans="1:6" ht="32.25" customHeight="1" x14ac:dyDescent="0.25">
      <c r="A12" s="40" t="s">
        <v>10</v>
      </c>
      <c r="B12" s="9" t="s">
        <v>11</v>
      </c>
      <c r="C12" s="8">
        <v>-54.5</v>
      </c>
      <c r="D12" s="8">
        <v>-54.55</v>
      </c>
      <c r="E12" s="5"/>
      <c r="F12" s="8">
        <v>994.3</v>
      </c>
    </row>
    <row r="13" spans="1:6" ht="15" customHeight="1" x14ac:dyDescent="0.25">
      <c r="A13" s="40" t="s">
        <v>12</v>
      </c>
      <c r="B13" s="9" t="s">
        <v>13</v>
      </c>
      <c r="C13" s="8">
        <v>1903.8</v>
      </c>
      <c r="D13" s="8">
        <v>1903.8</v>
      </c>
      <c r="E13" s="5">
        <f t="shared" si="0"/>
        <v>100</v>
      </c>
      <c r="F13" s="8">
        <v>2855.3</v>
      </c>
    </row>
    <row r="14" spans="1:6" ht="38.25" customHeight="1" x14ac:dyDescent="0.25">
      <c r="A14" s="40" t="s">
        <v>105</v>
      </c>
      <c r="B14" s="9" t="s">
        <v>106</v>
      </c>
      <c r="C14" s="8">
        <v>1569.1</v>
      </c>
      <c r="D14" s="8">
        <v>1569.1</v>
      </c>
      <c r="E14" s="5">
        <f t="shared" si="0"/>
        <v>100</v>
      </c>
      <c r="F14" s="8">
        <v>1892.6</v>
      </c>
    </row>
    <row r="15" spans="1:6" ht="18" customHeight="1" x14ac:dyDescent="0.25">
      <c r="A15" s="39" t="s">
        <v>14</v>
      </c>
      <c r="B15" s="3" t="s">
        <v>15</v>
      </c>
      <c r="C15" s="2">
        <v>957.5</v>
      </c>
      <c r="D15" s="2">
        <v>957.55</v>
      </c>
      <c r="E15" s="5">
        <f t="shared" si="0"/>
        <v>100.00522193211488</v>
      </c>
      <c r="F15" s="2">
        <v>879.9</v>
      </c>
    </row>
    <row r="16" spans="1:6" ht="14.25" customHeight="1" x14ac:dyDescent="0.25">
      <c r="A16" s="39"/>
      <c r="B16" s="3" t="s">
        <v>16</v>
      </c>
      <c r="C16" s="2">
        <f>C17+C18+C19+C20+C21+C22</f>
        <v>88143.6</v>
      </c>
      <c r="D16" s="2">
        <f>D17+D18+D19+D20+D21+D22</f>
        <v>88143.6</v>
      </c>
      <c r="E16" s="5">
        <f t="shared" si="0"/>
        <v>100</v>
      </c>
      <c r="F16" s="2">
        <f>F17+F18+F19+F20+F21+F22</f>
        <v>85460.200000000012</v>
      </c>
    </row>
    <row r="17" spans="1:6" ht="39.75" customHeight="1" x14ac:dyDescent="0.25">
      <c r="A17" s="39" t="s">
        <v>17</v>
      </c>
      <c r="B17" s="3" t="s">
        <v>18</v>
      </c>
      <c r="C17" s="2">
        <v>19042.2</v>
      </c>
      <c r="D17" s="2">
        <v>19042.2</v>
      </c>
      <c r="E17" s="5">
        <f t="shared" si="0"/>
        <v>100</v>
      </c>
      <c r="F17" s="2">
        <v>20907</v>
      </c>
    </row>
    <row r="18" spans="1:6" ht="33" customHeight="1" x14ac:dyDescent="0.25">
      <c r="A18" s="39" t="s">
        <v>19</v>
      </c>
      <c r="B18" s="3" t="s">
        <v>20</v>
      </c>
      <c r="C18" s="2">
        <v>13</v>
      </c>
      <c r="D18" s="2">
        <v>13</v>
      </c>
      <c r="E18" s="5">
        <f t="shared" si="0"/>
        <v>100</v>
      </c>
      <c r="F18" s="2">
        <v>8.9</v>
      </c>
    </row>
    <row r="19" spans="1:6" ht="27" customHeight="1" x14ac:dyDescent="0.25">
      <c r="A19" s="39" t="s">
        <v>21</v>
      </c>
      <c r="B19" s="3" t="s">
        <v>22</v>
      </c>
      <c r="C19" s="2">
        <v>68953.100000000006</v>
      </c>
      <c r="D19" s="2">
        <v>68953.100000000006</v>
      </c>
      <c r="E19" s="5">
        <f t="shared" si="0"/>
        <v>100</v>
      </c>
      <c r="F19" s="2">
        <v>64323.3</v>
      </c>
    </row>
    <row r="20" spans="1:6" ht="17.25" customHeight="1" x14ac:dyDescent="0.25">
      <c r="A20" s="39" t="s">
        <v>23</v>
      </c>
      <c r="B20" s="3" t="s">
        <v>24</v>
      </c>
      <c r="C20" s="2"/>
      <c r="D20" s="2"/>
      <c r="E20" s="5" t="e">
        <f t="shared" si="0"/>
        <v>#DIV/0!</v>
      </c>
      <c r="F20" s="2">
        <v>0.8</v>
      </c>
    </row>
    <row r="21" spans="1:6" ht="20.25" customHeight="1" x14ac:dyDescent="0.25">
      <c r="A21" s="39" t="s">
        <v>25</v>
      </c>
      <c r="B21" s="3" t="s">
        <v>26</v>
      </c>
      <c r="C21" s="2">
        <v>129.80000000000001</v>
      </c>
      <c r="D21" s="2">
        <v>129.80000000000001</v>
      </c>
      <c r="E21" s="5">
        <f t="shared" si="0"/>
        <v>100</v>
      </c>
      <c r="F21" s="2">
        <v>216.4</v>
      </c>
    </row>
    <row r="22" spans="1:6" ht="20.25" customHeight="1" x14ac:dyDescent="0.25">
      <c r="A22" s="39" t="s">
        <v>119</v>
      </c>
      <c r="B22" s="3" t="s">
        <v>120</v>
      </c>
      <c r="C22" s="2">
        <v>5.5</v>
      </c>
      <c r="D22" s="2">
        <v>5.5</v>
      </c>
      <c r="E22" s="5">
        <f t="shared" si="0"/>
        <v>100</v>
      </c>
      <c r="F22" s="2">
        <v>3.8</v>
      </c>
    </row>
    <row r="23" spans="1:6" ht="19.5" customHeight="1" x14ac:dyDescent="0.25">
      <c r="A23" s="42" t="s">
        <v>134</v>
      </c>
      <c r="B23" s="3" t="s">
        <v>96</v>
      </c>
      <c r="C23" s="2">
        <f>C24</f>
        <v>155879.70000000001</v>
      </c>
      <c r="D23" s="2">
        <f>D24+D56</f>
        <v>155640.70000000001</v>
      </c>
      <c r="E23" s="5">
        <f t="shared" si="0"/>
        <v>99.846676635892933</v>
      </c>
      <c r="F23" s="2">
        <f>F24+F56</f>
        <v>147730.4</v>
      </c>
    </row>
    <row r="24" spans="1:6" ht="29.25" customHeight="1" x14ac:dyDescent="0.25">
      <c r="A24" s="39" t="s">
        <v>135</v>
      </c>
      <c r="B24" s="3" t="s">
        <v>95</v>
      </c>
      <c r="C24" s="2">
        <f>C25+C29+C40+C52</f>
        <v>155879.70000000001</v>
      </c>
      <c r="D24" s="2">
        <f>D25+D29+D40+D52</f>
        <v>155640.70000000001</v>
      </c>
      <c r="E24" s="5">
        <f t="shared" si="0"/>
        <v>99.846676635892933</v>
      </c>
      <c r="F24" s="2">
        <f>F25+F29+F40+F52</f>
        <v>147869.69999999998</v>
      </c>
    </row>
    <row r="25" spans="1:6" ht="38.25" customHeight="1" x14ac:dyDescent="0.25">
      <c r="A25" s="42" t="s">
        <v>136</v>
      </c>
      <c r="B25" s="10" t="s">
        <v>27</v>
      </c>
      <c r="C25" s="11">
        <f>C26+C27+C28</f>
        <v>4010.3</v>
      </c>
      <c r="D25" s="11">
        <f>D26+D27+D28</f>
        <v>4010.3</v>
      </c>
      <c r="E25" s="5">
        <f t="shared" si="0"/>
        <v>100</v>
      </c>
      <c r="F25" s="11">
        <f>F26+F27+F28</f>
        <v>16872.3</v>
      </c>
    </row>
    <row r="26" spans="1:6" ht="28.5" customHeight="1" x14ac:dyDescent="0.25">
      <c r="A26" s="40" t="s">
        <v>137</v>
      </c>
      <c r="B26" s="9" t="s">
        <v>28</v>
      </c>
      <c r="C26" s="8">
        <v>1980</v>
      </c>
      <c r="D26" s="8">
        <v>1980</v>
      </c>
      <c r="E26" s="5">
        <f t="shared" si="0"/>
        <v>100</v>
      </c>
      <c r="F26" s="8">
        <v>14086</v>
      </c>
    </row>
    <row r="27" spans="1:6" ht="44.25" customHeight="1" x14ac:dyDescent="0.25">
      <c r="A27" s="40" t="s">
        <v>138</v>
      </c>
      <c r="B27" s="9" t="s">
        <v>98</v>
      </c>
      <c r="C27" s="8">
        <v>1227.3</v>
      </c>
      <c r="D27" s="8">
        <v>1227.3</v>
      </c>
      <c r="E27" s="5">
        <f t="shared" si="0"/>
        <v>100</v>
      </c>
      <c r="F27" s="8">
        <v>1983.3</v>
      </c>
    </row>
    <row r="28" spans="1:6" ht="44.25" customHeight="1" x14ac:dyDescent="0.25">
      <c r="A28" s="40" t="s">
        <v>155</v>
      </c>
      <c r="B28" s="9" t="s">
        <v>156</v>
      </c>
      <c r="C28" s="8">
        <v>803</v>
      </c>
      <c r="D28" s="8">
        <v>803</v>
      </c>
      <c r="E28" s="5">
        <f t="shared" si="0"/>
        <v>100</v>
      </c>
      <c r="F28" s="8">
        <v>803</v>
      </c>
    </row>
    <row r="29" spans="1:6" ht="25.5" customHeight="1" x14ac:dyDescent="0.25">
      <c r="A29" s="42" t="s">
        <v>139</v>
      </c>
      <c r="B29" s="10" t="s">
        <v>29</v>
      </c>
      <c r="C29" s="11">
        <f>C30+C35+C34+C36+C39+C37+C38</f>
        <v>20189.900000000001</v>
      </c>
      <c r="D29" s="11">
        <f t="shared" ref="D29:E29" si="3">D30+D35+D34+D36+D39+D37+D38</f>
        <v>20189.8</v>
      </c>
      <c r="E29" s="11">
        <f t="shared" si="3"/>
        <v>699.99481166338069</v>
      </c>
      <c r="F29" s="11">
        <f>F30+F35+F34+F36+F39+F37+F38+F31+F32+F33</f>
        <v>15232.5</v>
      </c>
    </row>
    <row r="30" spans="1:6" ht="54" customHeight="1" x14ac:dyDescent="0.25">
      <c r="A30" s="40" t="s">
        <v>140</v>
      </c>
      <c r="B30" s="9" t="s">
        <v>113</v>
      </c>
      <c r="C30" s="8">
        <v>8032.3</v>
      </c>
      <c r="D30" s="8">
        <v>8032.3</v>
      </c>
      <c r="E30" s="5">
        <f t="shared" si="0"/>
        <v>100</v>
      </c>
      <c r="F30" s="8">
        <v>6881.2</v>
      </c>
    </row>
    <row r="31" spans="1:6" ht="70.5" customHeight="1" x14ac:dyDescent="0.25">
      <c r="A31" s="40" t="s">
        <v>153</v>
      </c>
      <c r="B31" s="9" t="s">
        <v>154</v>
      </c>
      <c r="C31" s="8"/>
      <c r="D31" s="8"/>
      <c r="E31" s="5"/>
      <c r="F31" s="8">
        <v>1966.6</v>
      </c>
    </row>
    <row r="32" spans="1:6" ht="70.5" customHeight="1" x14ac:dyDescent="0.25">
      <c r="A32" s="40" t="s">
        <v>166</v>
      </c>
      <c r="B32" s="9" t="s">
        <v>167</v>
      </c>
      <c r="C32" s="8"/>
      <c r="D32" s="8"/>
      <c r="E32" s="5"/>
      <c r="F32" s="8">
        <v>158.1</v>
      </c>
    </row>
    <row r="33" spans="1:6" ht="92.25" customHeight="1" x14ac:dyDescent="0.25">
      <c r="A33" s="40" t="s">
        <v>169</v>
      </c>
      <c r="B33" s="9" t="s">
        <v>168</v>
      </c>
      <c r="C33" s="8"/>
      <c r="D33" s="8"/>
      <c r="E33" s="5"/>
      <c r="F33" s="8">
        <v>353.3</v>
      </c>
    </row>
    <row r="34" spans="1:6" ht="91.5" customHeight="1" x14ac:dyDescent="0.25">
      <c r="A34" s="40" t="s">
        <v>164</v>
      </c>
      <c r="B34" s="9" t="s">
        <v>123</v>
      </c>
      <c r="C34" s="8">
        <v>3363.5</v>
      </c>
      <c r="D34" s="8">
        <v>3363.5</v>
      </c>
      <c r="E34" s="5">
        <f t="shared" si="0"/>
        <v>100</v>
      </c>
      <c r="F34" s="8">
        <v>2690.3</v>
      </c>
    </row>
    <row r="35" spans="1:6" ht="67.5" customHeight="1" x14ac:dyDescent="0.25">
      <c r="A35" s="40" t="s">
        <v>132</v>
      </c>
      <c r="B35" s="9" t="s">
        <v>165</v>
      </c>
      <c r="C35" s="8">
        <v>527.4</v>
      </c>
      <c r="D35" s="8">
        <v>527.4</v>
      </c>
      <c r="E35" s="5">
        <f t="shared" si="0"/>
        <v>100</v>
      </c>
      <c r="F35" s="8"/>
    </row>
    <row r="36" spans="1:6" ht="46.5" customHeight="1" x14ac:dyDescent="0.25">
      <c r="A36" s="40" t="s">
        <v>141</v>
      </c>
      <c r="B36" s="9" t="s">
        <v>122</v>
      </c>
      <c r="C36" s="8">
        <v>163.6</v>
      </c>
      <c r="D36" s="8">
        <v>163.6</v>
      </c>
      <c r="E36" s="5">
        <f t="shared" si="0"/>
        <v>100</v>
      </c>
      <c r="F36" s="8">
        <v>210.4</v>
      </c>
    </row>
    <row r="37" spans="1:6" ht="36" customHeight="1" x14ac:dyDescent="0.25">
      <c r="A37" s="40" t="s">
        <v>142</v>
      </c>
      <c r="B37" s="9" t="s">
        <v>130</v>
      </c>
      <c r="C37" s="8">
        <v>5149.1000000000004</v>
      </c>
      <c r="D37" s="8">
        <v>5149.1000000000004</v>
      </c>
      <c r="E37" s="5">
        <f t="shared" si="0"/>
        <v>100</v>
      </c>
      <c r="F37" s="8"/>
    </row>
    <row r="38" spans="1:6" ht="42.75" customHeight="1" x14ac:dyDescent="0.25">
      <c r="A38" s="40" t="s">
        <v>143</v>
      </c>
      <c r="B38" s="9" t="s">
        <v>131</v>
      </c>
      <c r="C38" s="8">
        <v>1026.5999999999999</v>
      </c>
      <c r="D38" s="8">
        <v>1026.5999999999999</v>
      </c>
      <c r="E38" s="5">
        <f t="shared" si="0"/>
        <v>100</v>
      </c>
      <c r="F38" s="8">
        <v>1505</v>
      </c>
    </row>
    <row r="39" spans="1:6" ht="21" customHeight="1" x14ac:dyDescent="0.25">
      <c r="A39" s="40" t="s">
        <v>144</v>
      </c>
      <c r="B39" s="9" t="s">
        <v>30</v>
      </c>
      <c r="C39" s="8">
        <v>1927.4</v>
      </c>
      <c r="D39" s="8">
        <v>1927.3</v>
      </c>
      <c r="E39" s="5">
        <f t="shared" si="0"/>
        <v>99.994811663380716</v>
      </c>
      <c r="F39" s="8">
        <v>1467.6</v>
      </c>
    </row>
    <row r="40" spans="1:6" ht="24.75" customHeight="1" x14ac:dyDescent="0.25">
      <c r="A40" s="42" t="s">
        <v>145</v>
      </c>
      <c r="B40" s="10" t="s">
        <v>31</v>
      </c>
      <c r="C40" s="38">
        <f>C41+C42+C43+C44+C45+C46+C51+C47+C48</f>
        <v>123994.1</v>
      </c>
      <c r="D40" s="11">
        <f>D41+D42+D43+D44+D45+D46+D51+D47+D48</f>
        <v>123967.9</v>
      </c>
      <c r="E40" s="5">
        <f t="shared" si="0"/>
        <v>99.978869962361102</v>
      </c>
      <c r="F40" s="11">
        <f>F41+F42+F43+F44+F45+F46+F51+F47+F48+F49+F50</f>
        <v>105740.4</v>
      </c>
    </row>
    <row r="41" spans="1:6" ht="25.5" customHeight="1" x14ac:dyDescent="0.25">
      <c r="A41" s="40" t="s">
        <v>146</v>
      </c>
      <c r="B41" s="9" t="s">
        <v>33</v>
      </c>
      <c r="C41" s="36">
        <v>1472.4</v>
      </c>
      <c r="D41" s="8">
        <v>1472.4</v>
      </c>
      <c r="E41" s="5">
        <f t="shared" si="0"/>
        <v>100</v>
      </c>
      <c r="F41" s="8">
        <v>1433.9</v>
      </c>
    </row>
    <row r="42" spans="1:6" ht="36.75" customHeight="1" x14ac:dyDescent="0.25">
      <c r="A42" s="40" t="s">
        <v>147</v>
      </c>
      <c r="B42" s="9" t="s">
        <v>34</v>
      </c>
      <c r="C42" s="36">
        <v>5419.8</v>
      </c>
      <c r="D42" s="8">
        <v>5419.8</v>
      </c>
      <c r="E42" s="5">
        <f t="shared" si="0"/>
        <v>100</v>
      </c>
      <c r="F42" s="8">
        <v>4473.3999999999996</v>
      </c>
    </row>
    <row r="43" spans="1:6" ht="48" customHeight="1" x14ac:dyDescent="0.25">
      <c r="A43" s="40" t="s">
        <v>148</v>
      </c>
      <c r="B43" s="9" t="s">
        <v>35</v>
      </c>
      <c r="C43" s="8">
        <v>2205</v>
      </c>
      <c r="D43" s="8">
        <v>2185</v>
      </c>
      <c r="E43" s="5">
        <f t="shared" si="0"/>
        <v>99.092970521541943</v>
      </c>
      <c r="F43" s="8">
        <v>2637.9</v>
      </c>
    </row>
    <row r="44" spans="1:6" ht="48.75" customHeight="1" thickBot="1" x14ac:dyDescent="0.3">
      <c r="A44" s="40" t="s">
        <v>107</v>
      </c>
      <c r="B44" s="9" t="s">
        <v>36</v>
      </c>
      <c r="C44" s="8">
        <v>604.29999999999995</v>
      </c>
      <c r="D44" s="8">
        <v>598.1</v>
      </c>
      <c r="E44" s="5">
        <f t="shared" si="0"/>
        <v>98.974019526725144</v>
      </c>
      <c r="F44" s="8">
        <v>578.79999999999995</v>
      </c>
    </row>
    <row r="45" spans="1:6" ht="78" customHeight="1" thickBot="1" x14ac:dyDescent="0.3">
      <c r="A45" s="40" t="s">
        <v>108</v>
      </c>
      <c r="B45" s="16" t="s">
        <v>116</v>
      </c>
      <c r="C45" s="36">
        <v>7872.7</v>
      </c>
      <c r="D45" s="8">
        <v>7872.7</v>
      </c>
      <c r="E45" s="5">
        <f t="shared" si="0"/>
        <v>100</v>
      </c>
      <c r="F45" s="8">
        <v>2153.6999999999998</v>
      </c>
    </row>
    <row r="46" spans="1:6" ht="33" customHeight="1" x14ac:dyDescent="0.25">
      <c r="A46" s="40" t="s">
        <v>109</v>
      </c>
      <c r="B46" s="9" t="s">
        <v>32</v>
      </c>
      <c r="C46" s="8">
        <v>1065.5999999999999</v>
      </c>
      <c r="D46" s="8">
        <v>1065.5999999999999</v>
      </c>
      <c r="E46" s="5">
        <f t="shared" si="0"/>
        <v>100</v>
      </c>
      <c r="F46" s="8">
        <v>991.6</v>
      </c>
    </row>
    <row r="47" spans="1:6" ht="82.5" customHeight="1" x14ac:dyDescent="0.25">
      <c r="A47" s="40" t="s">
        <v>115</v>
      </c>
      <c r="B47" s="9" t="s">
        <v>117</v>
      </c>
      <c r="C47" s="8">
        <v>39.1</v>
      </c>
      <c r="D47" s="8">
        <v>39.1</v>
      </c>
      <c r="E47" s="5">
        <f t="shared" si="0"/>
        <v>100</v>
      </c>
      <c r="F47" s="8">
        <v>3</v>
      </c>
    </row>
    <row r="48" spans="1:6" ht="76.5" x14ac:dyDescent="0.25">
      <c r="A48" s="40" t="s">
        <v>129</v>
      </c>
      <c r="B48" s="9" t="s">
        <v>127</v>
      </c>
      <c r="C48" s="36"/>
      <c r="D48" s="8"/>
      <c r="E48" s="5" t="e">
        <f t="shared" si="0"/>
        <v>#DIV/0!</v>
      </c>
      <c r="F48" s="8">
        <v>664.3</v>
      </c>
    </row>
    <row r="49" spans="1:6" ht="51" x14ac:dyDescent="0.25">
      <c r="A49" s="57" t="s">
        <v>170</v>
      </c>
      <c r="B49" s="9" t="s">
        <v>171</v>
      </c>
      <c r="C49" s="36"/>
      <c r="D49" s="8"/>
      <c r="E49" s="5"/>
      <c r="F49" s="8">
        <v>18.899999999999999</v>
      </c>
    </row>
    <row r="50" spans="1:6" ht="25.5" x14ac:dyDescent="0.25">
      <c r="A50" s="57" t="s">
        <v>172</v>
      </c>
      <c r="B50" s="9" t="s">
        <v>173</v>
      </c>
      <c r="C50" s="36"/>
      <c r="D50" s="8"/>
      <c r="E50" s="5"/>
      <c r="F50" s="8">
        <v>150.9</v>
      </c>
    </row>
    <row r="51" spans="1:6" ht="18.75" customHeight="1" x14ac:dyDescent="0.25">
      <c r="A51" s="40" t="s">
        <v>110</v>
      </c>
      <c r="B51" s="9" t="s">
        <v>37</v>
      </c>
      <c r="C51" s="8">
        <v>105315.2</v>
      </c>
      <c r="D51" s="8">
        <v>105315.2</v>
      </c>
      <c r="E51" s="5">
        <f>D51/C51*100</f>
        <v>100</v>
      </c>
      <c r="F51" s="8">
        <v>92634</v>
      </c>
    </row>
    <row r="52" spans="1:6" ht="85.5" customHeight="1" x14ac:dyDescent="0.25">
      <c r="A52" s="42" t="s">
        <v>149</v>
      </c>
      <c r="B52" s="10" t="s">
        <v>38</v>
      </c>
      <c r="C52" s="11">
        <f>C53+C54+C55</f>
        <v>7685.4</v>
      </c>
      <c r="D52" s="11">
        <f>D53+D54+D55</f>
        <v>7472.7</v>
      </c>
      <c r="E52" s="5">
        <f t="shared" si="0"/>
        <v>97.232414708408157</v>
      </c>
      <c r="F52" s="11">
        <f>F53+F54+F55</f>
        <v>10024.5</v>
      </c>
    </row>
    <row r="53" spans="1:6" ht="87" customHeight="1" x14ac:dyDescent="0.25">
      <c r="A53" s="40" t="s">
        <v>150</v>
      </c>
      <c r="B53" s="9" t="s">
        <v>94</v>
      </c>
      <c r="C53" s="8">
        <v>327.2</v>
      </c>
      <c r="D53" s="8">
        <v>124.5</v>
      </c>
      <c r="E53" s="5">
        <f t="shared" si="0"/>
        <v>38.050122249388757</v>
      </c>
      <c r="F53" s="8">
        <v>84</v>
      </c>
    </row>
    <row r="54" spans="1:6" ht="78" customHeight="1" x14ac:dyDescent="0.25">
      <c r="A54" s="40" t="s">
        <v>151</v>
      </c>
      <c r="B54" s="9" t="s">
        <v>124</v>
      </c>
      <c r="C54" s="8">
        <v>6398.2</v>
      </c>
      <c r="D54" s="8">
        <v>6398.2</v>
      </c>
      <c r="E54" s="5">
        <f t="shared" si="0"/>
        <v>100</v>
      </c>
      <c r="F54" s="8">
        <v>5529</v>
      </c>
    </row>
    <row r="55" spans="1:6" ht="55.5" customHeight="1" x14ac:dyDescent="0.25">
      <c r="A55" s="40" t="s">
        <v>133</v>
      </c>
      <c r="B55" s="9" t="s">
        <v>152</v>
      </c>
      <c r="C55" s="8">
        <v>960</v>
      </c>
      <c r="D55" s="8">
        <v>950</v>
      </c>
      <c r="E55" s="5"/>
      <c r="F55" s="8">
        <v>4411.5</v>
      </c>
    </row>
    <row r="56" spans="1:6" ht="27" customHeight="1" x14ac:dyDescent="0.25">
      <c r="A56" s="42" t="s">
        <v>103</v>
      </c>
      <c r="B56" s="10" t="s">
        <v>104</v>
      </c>
      <c r="C56" s="8"/>
      <c r="D56" s="8"/>
      <c r="E56" s="5"/>
      <c r="F56" s="8">
        <v>-139.30000000000001</v>
      </c>
    </row>
    <row r="57" spans="1:6" ht="21.75" customHeight="1" x14ac:dyDescent="0.25">
      <c r="A57" s="43"/>
      <c r="B57" s="3" t="s">
        <v>39</v>
      </c>
      <c r="C57" s="2">
        <f>C4+C23</f>
        <v>349009.47000000003</v>
      </c>
      <c r="D57" s="5">
        <f>D4+D23</f>
        <v>348770.75</v>
      </c>
      <c r="E57" s="5">
        <f t="shared" si="0"/>
        <v>99.93160070986039</v>
      </c>
      <c r="F57" s="2">
        <f>F4+F23</f>
        <v>324146.19999999995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ageMargins left="0.51181102362204722" right="0.51181102362204722" top="0.74803149606299213" bottom="0.74803149606299213" header="0.11811023622047245" footer="0.11811023622047245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I46"/>
  <sheetViews>
    <sheetView tabSelected="1" topLeftCell="A16" workbookViewId="0">
      <selection activeCell="D42" sqref="D42"/>
    </sheetView>
  </sheetViews>
  <sheetFormatPr defaultRowHeight="15" x14ac:dyDescent="0.25"/>
  <cols>
    <col min="1" max="1" width="35" customWidth="1"/>
    <col min="2" max="2" width="6.28515625" customWidth="1"/>
    <col min="3" max="3" width="5.42578125" customWidth="1"/>
    <col min="4" max="4" width="11.140625" customWidth="1"/>
    <col min="5" max="5" width="10.85546875" customWidth="1"/>
    <col min="7" max="7" width="11.5703125" customWidth="1"/>
  </cols>
  <sheetData>
    <row r="1" spans="1:9" x14ac:dyDescent="0.25">
      <c r="A1" s="55" t="s">
        <v>158</v>
      </c>
      <c r="B1" s="55"/>
      <c r="C1" s="55"/>
      <c r="D1" s="55"/>
      <c r="E1" s="55"/>
      <c r="F1" s="55"/>
      <c r="G1" s="12"/>
    </row>
    <row r="2" spans="1:9" x14ac:dyDescent="0.25">
      <c r="A2" s="55"/>
      <c r="B2" s="55"/>
      <c r="C2" s="55"/>
      <c r="D2" s="55"/>
      <c r="E2" s="55"/>
      <c r="F2" s="55"/>
      <c r="G2" s="12"/>
    </row>
    <row r="3" spans="1:9" ht="38.25" customHeight="1" x14ac:dyDescent="0.25">
      <c r="A3" s="21" t="s">
        <v>40</v>
      </c>
      <c r="B3" s="21" t="s">
        <v>41</v>
      </c>
      <c r="C3" s="21" t="s">
        <v>42</v>
      </c>
      <c r="D3" s="22" t="s">
        <v>97</v>
      </c>
      <c r="E3" s="22" t="s">
        <v>161</v>
      </c>
      <c r="F3" s="23" t="s">
        <v>43</v>
      </c>
      <c r="G3" s="32" t="s">
        <v>162</v>
      </c>
    </row>
    <row r="4" spans="1:9" ht="13.5" customHeight="1" x14ac:dyDescent="0.25">
      <c r="A4" s="13" t="s">
        <v>44</v>
      </c>
      <c r="B4" s="14" t="s">
        <v>45</v>
      </c>
      <c r="C4" s="14" t="s">
        <v>90</v>
      </c>
      <c r="D4" s="26">
        <f>D5+D6+D7+D9+D10+D11+D8</f>
        <v>39842.400000000001</v>
      </c>
      <c r="E4" s="26">
        <f>E5+E6+E7+E9+E10+E11+E8</f>
        <v>39518.5</v>
      </c>
      <c r="F4" s="27">
        <f t="shared" ref="F4:F42" si="0">E4/D4*100</f>
        <v>99.187046965042256</v>
      </c>
      <c r="G4" s="26">
        <f>G5+G6+G7+G9+G10+G11+G8</f>
        <v>36566.100000000006</v>
      </c>
    </row>
    <row r="5" spans="1:9" ht="41.25" customHeight="1" x14ac:dyDescent="0.25">
      <c r="A5" s="19" t="s">
        <v>46</v>
      </c>
      <c r="B5" s="15" t="s">
        <v>45</v>
      </c>
      <c r="C5" s="15" t="s">
        <v>47</v>
      </c>
      <c r="D5" s="28">
        <v>1759.7</v>
      </c>
      <c r="E5" s="28">
        <v>1759.6</v>
      </c>
      <c r="F5" s="31">
        <f t="shared" si="0"/>
        <v>99.994317213161324</v>
      </c>
      <c r="G5" s="28">
        <v>2016.3</v>
      </c>
    </row>
    <row r="6" spans="1:9" ht="37.5" customHeight="1" x14ac:dyDescent="0.25">
      <c r="A6" s="19" t="s">
        <v>48</v>
      </c>
      <c r="B6" s="15" t="s">
        <v>45</v>
      </c>
      <c r="C6" s="15" t="s">
        <v>49</v>
      </c>
      <c r="D6" s="28">
        <v>598.5</v>
      </c>
      <c r="E6" s="28">
        <v>597.1</v>
      </c>
      <c r="F6" s="31">
        <f t="shared" si="0"/>
        <v>99.766081871345037</v>
      </c>
      <c r="G6" s="28">
        <v>465.4</v>
      </c>
    </row>
    <row r="7" spans="1:9" ht="24.75" customHeight="1" x14ac:dyDescent="0.25">
      <c r="A7" s="19" t="s">
        <v>50</v>
      </c>
      <c r="B7" s="15" t="s">
        <v>45</v>
      </c>
      <c r="C7" s="15" t="s">
        <v>51</v>
      </c>
      <c r="D7" s="28">
        <v>20423.3</v>
      </c>
      <c r="E7" s="28">
        <v>20421.7</v>
      </c>
      <c r="F7" s="31">
        <f t="shared" si="0"/>
        <v>99.992165810618275</v>
      </c>
      <c r="G7" s="28">
        <v>19803.400000000001</v>
      </c>
    </row>
    <row r="8" spans="1:9" ht="17.25" customHeight="1" x14ac:dyDescent="0.25">
      <c r="A8" s="19" t="s">
        <v>114</v>
      </c>
      <c r="B8" s="15" t="s">
        <v>45</v>
      </c>
      <c r="C8" s="15" t="s">
        <v>59</v>
      </c>
      <c r="D8" s="28">
        <v>39.1</v>
      </c>
      <c r="E8" s="28">
        <v>39.1</v>
      </c>
      <c r="F8" s="31">
        <f t="shared" si="0"/>
        <v>100</v>
      </c>
      <c r="G8" s="28">
        <v>3</v>
      </c>
    </row>
    <row r="9" spans="1:9" ht="39" customHeight="1" x14ac:dyDescent="0.25">
      <c r="A9" s="19" t="s">
        <v>52</v>
      </c>
      <c r="B9" s="15" t="s">
        <v>45</v>
      </c>
      <c r="C9" s="15" t="s">
        <v>53</v>
      </c>
      <c r="D9" s="28">
        <v>4956.3</v>
      </c>
      <c r="E9" s="28">
        <v>4953.5</v>
      </c>
      <c r="F9" s="31">
        <f t="shared" si="0"/>
        <v>99.943506244577605</v>
      </c>
      <c r="G9" s="28">
        <v>5008.5</v>
      </c>
    </row>
    <row r="10" spans="1:9" ht="15" customHeight="1" x14ac:dyDescent="0.25">
      <c r="A10" s="19" t="s">
        <v>54</v>
      </c>
      <c r="B10" s="15" t="s">
        <v>45</v>
      </c>
      <c r="C10" s="15" t="s">
        <v>81</v>
      </c>
      <c r="D10" s="28">
        <v>300</v>
      </c>
      <c r="E10" s="28"/>
      <c r="F10" s="31">
        <f t="shared" si="0"/>
        <v>0</v>
      </c>
      <c r="G10" s="28"/>
      <c r="I10" t="s">
        <v>128</v>
      </c>
    </row>
    <row r="11" spans="1:9" ht="16.5" customHeight="1" x14ac:dyDescent="0.25">
      <c r="A11" s="19" t="s">
        <v>56</v>
      </c>
      <c r="B11" s="15" t="s">
        <v>45</v>
      </c>
      <c r="C11" s="15" t="s">
        <v>86</v>
      </c>
      <c r="D11" s="28">
        <v>11765.5</v>
      </c>
      <c r="E11" s="28">
        <v>11747.5</v>
      </c>
      <c r="F11" s="31">
        <f t="shared" si="0"/>
        <v>99.847010326802945</v>
      </c>
      <c r="G11" s="28">
        <v>9269.5</v>
      </c>
    </row>
    <row r="12" spans="1:9" s="1" customFormat="1" ht="15.75" customHeight="1" x14ac:dyDescent="0.25">
      <c r="A12" s="13" t="s">
        <v>87</v>
      </c>
      <c r="B12" s="14" t="s">
        <v>47</v>
      </c>
      <c r="C12" s="14" t="s">
        <v>90</v>
      </c>
      <c r="D12" s="29">
        <f>D13</f>
        <v>1065.5999999999999</v>
      </c>
      <c r="E12" s="29">
        <f t="shared" ref="E12:G12" si="1">E13</f>
        <v>1065.5999999999999</v>
      </c>
      <c r="F12" s="27">
        <f t="shared" si="0"/>
        <v>100</v>
      </c>
      <c r="G12" s="29">
        <f t="shared" si="1"/>
        <v>991.6</v>
      </c>
    </row>
    <row r="13" spans="1:9" ht="20.25" customHeight="1" x14ac:dyDescent="0.25">
      <c r="A13" s="19" t="s">
        <v>88</v>
      </c>
      <c r="B13" s="15" t="s">
        <v>47</v>
      </c>
      <c r="C13" s="15" t="s">
        <v>49</v>
      </c>
      <c r="D13" s="28">
        <v>1065.5999999999999</v>
      </c>
      <c r="E13" s="28">
        <v>1065.5999999999999</v>
      </c>
      <c r="F13" s="31">
        <f t="shared" si="0"/>
        <v>100</v>
      </c>
      <c r="G13" s="28">
        <v>991.6</v>
      </c>
    </row>
    <row r="14" spans="1:9" ht="12.75" customHeight="1" x14ac:dyDescent="0.25">
      <c r="A14" s="13" t="s">
        <v>58</v>
      </c>
      <c r="B14" s="14" t="s">
        <v>51</v>
      </c>
      <c r="C14" s="14" t="s">
        <v>90</v>
      </c>
      <c r="D14" s="29">
        <f>D15+D17+D16</f>
        <v>22229.1</v>
      </c>
      <c r="E14" s="29">
        <f t="shared" ref="E14" si="2">E15+E17+E16</f>
        <v>17537.099999999999</v>
      </c>
      <c r="F14" s="27">
        <f t="shared" si="0"/>
        <v>78.892532761110431</v>
      </c>
      <c r="G14" s="29">
        <f t="shared" ref="G14" si="3">G15+G17+G16</f>
        <v>16529.400000000001</v>
      </c>
    </row>
    <row r="15" spans="1:9" ht="17.25" customHeight="1" x14ac:dyDescent="0.25">
      <c r="A15" s="15" t="s">
        <v>60</v>
      </c>
      <c r="B15" s="15" t="s">
        <v>51</v>
      </c>
      <c r="C15" s="15" t="s">
        <v>61</v>
      </c>
      <c r="D15" s="28">
        <v>2080</v>
      </c>
      <c r="E15" s="28">
        <v>2076.5</v>
      </c>
      <c r="F15" s="31">
        <f t="shared" si="0"/>
        <v>99.831730769230759</v>
      </c>
      <c r="G15" s="28">
        <v>1826.8</v>
      </c>
    </row>
    <row r="16" spans="1:9" ht="15.75" customHeight="1" x14ac:dyDescent="0.25">
      <c r="A16" s="15" t="s">
        <v>93</v>
      </c>
      <c r="B16" s="15" t="s">
        <v>51</v>
      </c>
      <c r="C16" s="15" t="s">
        <v>71</v>
      </c>
      <c r="D16" s="45">
        <v>19514.099999999999</v>
      </c>
      <c r="E16" s="28">
        <v>14885.6</v>
      </c>
      <c r="F16" s="31">
        <f t="shared" si="0"/>
        <v>76.281253042671722</v>
      </c>
      <c r="G16" s="28">
        <v>14702.6</v>
      </c>
    </row>
    <row r="17" spans="1:7" ht="28.5" customHeight="1" x14ac:dyDescent="0.25">
      <c r="A17" s="15" t="s">
        <v>62</v>
      </c>
      <c r="B17" s="15" t="s">
        <v>51</v>
      </c>
      <c r="C17" s="15" t="s">
        <v>55</v>
      </c>
      <c r="D17" s="28">
        <v>635</v>
      </c>
      <c r="E17" s="28">
        <v>575</v>
      </c>
      <c r="F17" s="31">
        <f t="shared" si="0"/>
        <v>90.551181102362193</v>
      </c>
      <c r="G17" s="28"/>
    </row>
    <row r="18" spans="1:7" ht="15" customHeight="1" x14ac:dyDescent="0.25">
      <c r="A18" s="14" t="s">
        <v>63</v>
      </c>
      <c r="B18" s="14" t="s">
        <v>59</v>
      </c>
      <c r="C18" s="14" t="s">
        <v>90</v>
      </c>
      <c r="D18" s="29">
        <f>D19+D20+D21</f>
        <v>10452.099999999999</v>
      </c>
      <c r="E18" s="29">
        <f>E19+E20+E21</f>
        <v>10438.799999999999</v>
      </c>
      <c r="F18" s="27">
        <f t="shared" si="0"/>
        <v>99.872752843926108</v>
      </c>
      <c r="G18" s="29">
        <f>G19+G20+G21</f>
        <v>8918.2000000000007</v>
      </c>
    </row>
    <row r="19" spans="1:7" ht="18" customHeight="1" x14ac:dyDescent="0.25">
      <c r="A19" s="15" t="s">
        <v>92</v>
      </c>
      <c r="B19" s="15" t="s">
        <v>59</v>
      </c>
      <c r="C19" s="15" t="s">
        <v>45</v>
      </c>
      <c r="D19" s="28">
        <v>115</v>
      </c>
      <c r="E19" s="28">
        <v>114.3</v>
      </c>
      <c r="F19" s="31">
        <f t="shared" si="0"/>
        <v>99.391304347826079</v>
      </c>
      <c r="G19" s="28">
        <v>52.9</v>
      </c>
    </row>
    <row r="20" spans="1:7" ht="16.5" customHeight="1" x14ac:dyDescent="0.25">
      <c r="A20" s="15" t="s">
        <v>64</v>
      </c>
      <c r="B20" s="15" t="s">
        <v>59</v>
      </c>
      <c r="C20" s="15" t="s">
        <v>47</v>
      </c>
      <c r="D20" s="28">
        <v>8564.7999999999993</v>
      </c>
      <c r="E20" s="28">
        <v>8564.6</v>
      </c>
      <c r="F20" s="31">
        <f t="shared" si="0"/>
        <v>99.997664860825722</v>
      </c>
      <c r="G20" s="28">
        <v>6538.3</v>
      </c>
    </row>
    <row r="21" spans="1:7" ht="15.75" customHeight="1" x14ac:dyDescent="0.25">
      <c r="A21" s="15" t="s">
        <v>118</v>
      </c>
      <c r="B21" s="15" t="s">
        <v>59</v>
      </c>
      <c r="C21" s="15" t="s">
        <v>49</v>
      </c>
      <c r="D21" s="28">
        <v>1772.3</v>
      </c>
      <c r="E21" s="28">
        <v>1759.9</v>
      </c>
      <c r="F21" s="31">
        <f t="shared" si="0"/>
        <v>99.300344185521652</v>
      </c>
      <c r="G21" s="28">
        <v>2327</v>
      </c>
    </row>
    <row r="22" spans="1:7" ht="15.75" customHeight="1" x14ac:dyDescent="0.25">
      <c r="A22" s="14" t="s">
        <v>157</v>
      </c>
      <c r="B22" s="14" t="s">
        <v>53</v>
      </c>
      <c r="C22" s="14" t="s">
        <v>90</v>
      </c>
      <c r="D22" s="29">
        <f>D23</f>
        <v>3</v>
      </c>
      <c r="E22" s="29">
        <f t="shared" ref="E22:G22" si="4">E23</f>
        <v>0</v>
      </c>
      <c r="F22" s="29">
        <f t="shared" si="4"/>
        <v>0</v>
      </c>
      <c r="G22" s="29">
        <f t="shared" si="4"/>
        <v>206.3</v>
      </c>
    </row>
    <row r="23" spans="1:7" ht="15.75" customHeight="1" x14ac:dyDescent="0.25">
      <c r="A23" s="15" t="s">
        <v>157</v>
      </c>
      <c r="B23" s="15" t="s">
        <v>53</v>
      </c>
      <c r="C23" s="15" t="s">
        <v>59</v>
      </c>
      <c r="D23" s="28">
        <v>3</v>
      </c>
      <c r="E23" s="28"/>
      <c r="F23" s="31"/>
      <c r="G23" s="28">
        <v>206.3</v>
      </c>
    </row>
    <row r="24" spans="1:7" ht="14.25" customHeight="1" x14ac:dyDescent="0.25">
      <c r="A24" s="14" t="s">
        <v>65</v>
      </c>
      <c r="B24" s="14" t="s">
        <v>66</v>
      </c>
      <c r="C24" s="14" t="s">
        <v>90</v>
      </c>
      <c r="D24" s="29">
        <f>D25+D26+D28+D29+D27</f>
        <v>211757</v>
      </c>
      <c r="E24" s="29">
        <f>E25+E26+E28+E29+E27</f>
        <v>211013.9</v>
      </c>
      <c r="F24" s="27">
        <f t="shared" si="0"/>
        <v>99.64907889703764</v>
      </c>
      <c r="G24" s="29">
        <f>G25+G26+G28+G29+G27</f>
        <v>183183.69999999998</v>
      </c>
    </row>
    <row r="25" spans="1:7" ht="15.75" customHeight="1" x14ac:dyDescent="0.25">
      <c r="A25" s="15" t="s">
        <v>67</v>
      </c>
      <c r="B25" s="15" t="s">
        <v>66</v>
      </c>
      <c r="C25" s="15" t="s">
        <v>45</v>
      </c>
      <c r="D25" s="28">
        <v>24900</v>
      </c>
      <c r="E25" s="30">
        <v>24894.5</v>
      </c>
      <c r="F25" s="31">
        <f t="shared" si="0"/>
        <v>99.97791164658635</v>
      </c>
      <c r="G25" s="30">
        <v>22854.6</v>
      </c>
    </row>
    <row r="26" spans="1:7" ht="15.75" customHeight="1" x14ac:dyDescent="0.25">
      <c r="A26" s="15" t="s">
        <v>68</v>
      </c>
      <c r="B26" s="15" t="s">
        <v>66</v>
      </c>
      <c r="C26" s="15" t="s">
        <v>47</v>
      </c>
      <c r="D26" s="28">
        <v>165236</v>
      </c>
      <c r="E26" s="30">
        <v>164604</v>
      </c>
      <c r="F26" s="31">
        <f t="shared" si="0"/>
        <v>99.617516763901321</v>
      </c>
      <c r="G26" s="30">
        <v>142619.4</v>
      </c>
    </row>
    <row r="27" spans="1:7" ht="17.25" customHeight="1" x14ac:dyDescent="0.25">
      <c r="A27" s="15" t="s">
        <v>111</v>
      </c>
      <c r="B27" s="15" t="s">
        <v>66</v>
      </c>
      <c r="C27" s="15" t="s">
        <v>49</v>
      </c>
      <c r="D27" s="28">
        <v>14942.9</v>
      </c>
      <c r="E27" s="30">
        <v>14885.9</v>
      </c>
      <c r="F27" s="31">
        <f t="shared" si="0"/>
        <v>99.61854793915505</v>
      </c>
      <c r="G27" s="30">
        <v>11418.9</v>
      </c>
    </row>
    <row r="28" spans="1:7" ht="24" customHeight="1" x14ac:dyDescent="0.25">
      <c r="A28" s="15" t="s">
        <v>69</v>
      </c>
      <c r="B28" s="15" t="s">
        <v>66</v>
      </c>
      <c r="C28" s="15" t="s">
        <v>66</v>
      </c>
      <c r="D28" s="28">
        <v>524.4</v>
      </c>
      <c r="E28" s="30">
        <v>524.29999999999995</v>
      </c>
      <c r="F28" s="31">
        <f t="shared" si="0"/>
        <v>99.980930587337895</v>
      </c>
      <c r="G28" s="30">
        <v>546.4</v>
      </c>
    </row>
    <row r="29" spans="1:7" ht="15" customHeight="1" x14ac:dyDescent="0.25">
      <c r="A29" s="15" t="s">
        <v>70</v>
      </c>
      <c r="B29" s="15" t="s">
        <v>66</v>
      </c>
      <c r="C29" s="15" t="s">
        <v>71</v>
      </c>
      <c r="D29" s="28">
        <v>6153.7</v>
      </c>
      <c r="E29" s="28">
        <v>6105.2</v>
      </c>
      <c r="F29" s="31">
        <f t="shared" si="0"/>
        <v>99.211856281586691</v>
      </c>
      <c r="G29" s="28">
        <v>5744.4</v>
      </c>
    </row>
    <row r="30" spans="1:7" ht="15" customHeight="1" x14ac:dyDescent="0.25">
      <c r="A30" s="14" t="s">
        <v>89</v>
      </c>
      <c r="B30" s="14" t="s">
        <v>61</v>
      </c>
      <c r="C30" s="14" t="s">
        <v>90</v>
      </c>
      <c r="D30" s="29">
        <f>D31</f>
        <v>19833.7</v>
      </c>
      <c r="E30" s="29">
        <f t="shared" ref="E30:G30" si="5">E31</f>
        <v>19758.3</v>
      </c>
      <c r="F30" s="27">
        <f t="shared" si="0"/>
        <v>99.619838960960379</v>
      </c>
      <c r="G30" s="29">
        <f t="shared" si="5"/>
        <v>13770.1</v>
      </c>
    </row>
    <row r="31" spans="1:7" x14ac:dyDescent="0.25">
      <c r="A31" s="15" t="s">
        <v>72</v>
      </c>
      <c r="B31" s="15" t="s">
        <v>61</v>
      </c>
      <c r="C31" s="15" t="s">
        <v>45</v>
      </c>
      <c r="D31" s="28">
        <v>19833.7</v>
      </c>
      <c r="E31" s="30">
        <v>19758.3</v>
      </c>
      <c r="F31" s="31">
        <f t="shared" si="0"/>
        <v>99.619838960960379</v>
      </c>
      <c r="G31" s="30">
        <v>13770.1</v>
      </c>
    </row>
    <row r="32" spans="1:7" ht="15" customHeight="1" x14ac:dyDescent="0.25">
      <c r="A32" s="14" t="s">
        <v>74</v>
      </c>
      <c r="B32" s="14" t="s">
        <v>75</v>
      </c>
      <c r="C32" s="14" t="s">
        <v>90</v>
      </c>
      <c r="D32" s="29">
        <f>D33+D34+D35+D36</f>
        <v>12794.3</v>
      </c>
      <c r="E32" s="29">
        <f t="shared" ref="E32" si="6">E33+E34+E35+E36</f>
        <v>12768.1</v>
      </c>
      <c r="F32" s="27">
        <f t="shared" si="0"/>
        <v>99.795221309489392</v>
      </c>
      <c r="G32" s="29">
        <f t="shared" ref="G32" si="7">G33+G34+G35+G36</f>
        <v>8091.9</v>
      </c>
    </row>
    <row r="33" spans="1:7" ht="15.75" customHeight="1" x14ac:dyDescent="0.25">
      <c r="A33" s="15" t="s">
        <v>76</v>
      </c>
      <c r="B33" s="15" t="s">
        <v>75</v>
      </c>
      <c r="C33" s="15" t="s">
        <v>45</v>
      </c>
      <c r="D33" s="28">
        <v>612.5</v>
      </c>
      <c r="E33" s="28">
        <v>612.5</v>
      </c>
      <c r="F33" s="31">
        <f t="shared" si="0"/>
        <v>100</v>
      </c>
      <c r="G33" s="28">
        <v>648.29999999999995</v>
      </c>
    </row>
    <row r="34" spans="1:7" ht="15.75" customHeight="1" x14ac:dyDescent="0.25">
      <c r="A34" s="15" t="s">
        <v>77</v>
      </c>
      <c r="B34" s="15" t="s">
        <v>75</v>
      </c>
      <c r="C34" s="15" t="s">
        <v>49</v>
      </c>
      <c r="D34" s="28">
        <v>236</v>
      </c>
      <c r="E34" s="28">
        <v>236</v>
      </c>
      <c r="F34" s="31">
        <f t="shared" si="0"/>
        <v>100</v>
      </c>
      <c r="G34" s="28">
        <v>765.4</v>
      </c>
    </row>
    <row r="35" spans="1:7" ht="16.5" customHeight="1" x14ac:dyDescent="0.25">
      <c r="A35" s="15" t="s">
        <v>78</v>
      </c>
      <c r="B35" s="15" t="s">
        <v>75</v>
      </c>
      <c r="C35" s="15" t="s">
        <v>51</v>
      </c>
      <c r="D35" s="28">
        <v>11053.9</v>
      </c>
      <c r="E35" s="30">
        <v>11027.7</v>
      </c>
      <c r="F35" s="31">
        <f t="shared" si="0"/>
        <v>99.762979581867043</v>
      </c>
      <c r="G35" s="30">
        <v>5867.5</v>
      </c>
    </row>
    <row r="36" spans="1:7" ht="30" customHeight="1" x14ac:dyDescent="0.25">
      <c r="A36" s="15" t="s">
        <v>79</v>
      </c>
      <c r="B36" s="15" t="s">
        <v>75</v>
      </c>
      <c r="C36" s="15" t="s">
        <v>53</v>
      </c>
      <c r="D36" s="28">
        <v>891.9</v>
      </c>
      <c r="E36" s="28">
        <v>891.9</v>
      </c>
      <c r="F36" s="31">
        <f t="shared" si="0"/>
        <v>100</v>
      </c>
      <c r="G36" s="28">
        <v>810.7</v>
      </c>
    </row>
    <row r="37" spans="1:7" s="1" customFormat="1" ht="15.75" customHeight="1" x14ac:dyDescent="0.25">
      <c r="A37" s="14" t="s">
        <v>73</v>
      </c>
      <c r="B37" s="14" t="s">
        <v>81</v>
      </c>
      <c r="C37" s="14" t="s">
        <v>90</v>
      </c>
      <c r="D37" s="29">
        <f>D38</f>
        <v>984.4</v>
      </c>
      <c r="E37" s="29">
        <f t="shared" ref="E37:G37" si="8">E38</f>
        <v>984.4</v>
      </c>
      <c r="F37" s="27">
        <f t="shared" si="0"/>
        <v>100</v>
      </c>
      <c r="G37" s="29">
        <f t="shared" si="8"/>
        <v>791.8</v>
      </c>
    </row>
    <row r="38" spans="1:7" ht="16.5" customHeight="1" x14ac:dyDescent="0.25">
      <c r="A38" s="15" t="s">
        <v>91</v>
      </c>
      <c r="B38" s="15" t="s">
        <v>81</v>
      </c>
      <c r="C38" s="15" t="s">
        <v>47</v>
      </c>
      <c r="D38" s="28">
        <v>984.4</v>
      </c>
      <c r="E38" s="28">
        <v>984.4</v>
      </c>
      <c r="F38" s="31">
        <f t="shared" si="0"/>
        <v>100</v>
      </c>
      <c r="G38" s="28">
        <v>791.8</v>
      </c>
    </row>
    <row r="39" spans="1:7" ht="15.75" customHeight="1" x14ac:dyDescent="0.25">
      <c r="A39" s="14" t="s">
        <v>80</v>
      </c>
      <c r="B39" s="14" t="s">
        <v>57</v>
      </c>
      <c r="C39" s="14" t="s">
        <v>90</v>
      </c>
      <c r="D39" s="29">
        <f>D40+D41</f>
        <v>7048</v>
      </c>
      <c r="E39" s="29">
        <f t="shared" ref="E39" si="9">E40+E41</f>
        <v>7045.4</v>
      </c>
      <c r="F39" s="27">
        <f t="shared" si="0"/>
        <v>99.963110102156634</v>
      </c>
      <c r="G39" s="29">
        <f t="shared" ref="G39" si="10">G40+G41</f>
        <v>5925.9</v>
      </c>
    </row>
    <row r="40" spans="1:7" ht="16.5" customHeight="1" x14ac:dyDescent="0.25">
      <c r="A40" s="15" t="s">
        <v>82</v>
      </c>
      <c r="B40" s="15" t="s">
        <v>57</v>
      </c>
      <c r="C40" s="15" t="s">
        <v>45</v>
      </c>
      <c r="D40" s="28">
        <v>3510</v>
      </c>
      <c r="E40" s="28">
        <v>3510</v>
      </c>
      <c r="F40" s="31">
        <f t="shared" si="0"/>
        <v>100</v>
      </c>
      <c r="G40" s="28">
        <v>2797.2</v>
      </c>
    </row>
    <row r="41" spans="1:7" ht="16.5" customHeight="1" x14ac:dyDescent="0.25">
      <c r="A41" s="15" t="s">
        <v>121</v>
      </c>
      <c r="B41" s="15" t="s">
        <v>57</v>
      </c>
      <c r="C41" s="15" t="s">
        <v>47</v>
      </c>
      <c r="D41" s="28">
        <v>3538</v>
      </c>
      <c r="E41" s="28">
        <v>3535.4</v>
      </c>
      <c r="F41" s="31">
        <f t="shared" si="0"/>
        <v>99.926512153759177</v>
      </c>
      <c r="G41" s="28">
        <v>3128.7</v>
      </c>
    </row>
    <row r="42" spans="1:7" ht="14.25" customHeight="1" x14ac:dyDescent="0.25">
      <c r="A42" s="13" t="s">
        <v>83</v>
      </c>
      <c r="B42" s="14"/>
      <c r="C42" s="14"/>
      <c r="D42" s="29">
        <f>D4+D12+D14+D18+D24+D30+D32+D37+D39+D22</f>
        <v>326009.60000000003</v>
      </c>
      <c r="E42" s="29">
        <f>E4+E12+E14+E18+E24+E30+E32+E37+E39</f>
        <v>320130.10000000003</v>
      </c>
      <c r="F42" s="31">
        <f t="shared" si="0"/>
        <v>98.196525501089539</v>
      </c>
      <c r="G42" s="29">
        <f>G4+G12+G14+G18+G24+G30+G32+G37+G39+G22</f>
        <v>274975</v>
      </c>
    </row>
    <row r="43" spans="1:7" ht="12.75" customHeight="1" x14ac:dyDescent="0.25">
      <c r="A43" s="13" t="s">
        <v>84</v>
      </c>
      <c r="B43" s="13"/>
      <c r="C43" s="13"/>
      <c r="D43" s="29">
        <f>'доходы рб год'!C57-'расх. рб год'!D42</f>
        <v>22999.869999999995</v>
      </c>
      <c r="E43" s="29">
        <f>'доходы рб год'!D57-'расх. рб год'!E42</f>
        <v>28640.649999999965</v>
      </c>
      <c r="F43" s="26"/>
      <c r="G43" s="29">
        <f>'доходы рб год'!F57-'расх. рб год'!G42</f>
        <v>49171.199999999953</v>
      </c>
    </row>
    <row r="44" spans="1:7" ht="37.5" customHeight="1" x14ac:dyDescent="0.25">
      <c r="A44" s="56" t="s">
        <v>85</v>
      </c>
      <c r="B44" s="56"/>
      <c r="C44" s="56"/>
      <c r="D44" s="56"/>
      <c r="E44" s="56"/>
      <c r="F44" s="56"/>
      <c r="G44" s="24"/>
    </row>
    <row r="45" spans="1:7" x14ac:dyDescent="0.25">
      <c r="A45" s="56"/>
      <c r="B45" s="56"/>
      <c r="C45" s="56"/>
      <c r="D45" s="56"/>
      <c r="E45" s="56"/>
      <c r="F45" s="56"/>
      <c r="G45" s="24"/>
    </row>
    <row r="46" spans="1:7" x14ac:dyDescent="0.25">
      <c r="A46" s="25"/>
      <c r="B46" s="25"/>
      <c r="C46" s="25"/>
      <c r="D46" s="25"/>
      <c r="E46" s="25"/>
      <c r="F46" s="25"/>
      <c r="G46" s="25"/>
    </row>
  </sheetData>
  <mergeCells count="3">
    <mergeCell ref="A1:F2"/>
    <mergeCell ref="A45:F45"/>
    <mergeCell ref="A44:F44"/>
  </mergeCells>
  <pageMargins left="0.51181102362204722" right="0.31496062992125984" top="0.35433070866141736" bottom="0.35433070866141736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рб год</vt:lpstr>
      <vt:lpstr>расх. рб 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Buh4</cp:lastModifiedBy>
  <cp:lastPrinted>2022-11-07T07:33:39Z</cp:lastPrinted>
  <dcterms:created xsi:type="dcterms:W3CDTF">2011-04-06T12:51:21Z</dcterms:created>
  <dcterms:modified xsi:type="dcterms:W3CDTF">2023-01-27T08:36:42Z</dcterms:modified>
</cp:coreProperties>
</file>